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tjaro\Documents\veřejné zakázky\monitoring 01-2014\monit_2_pol_2016\Nová složka\zverejneni\"/>
    </mc:Choice>
  </mc:AlternateContent>
  <bookViews>
    <workbookView xWindow="240" yWindow="96" windowWidth="19152" windowHeight="5700" activeTab="3"/>
  </bookViews>
  <sheets>
    <sheet name="5-50" sheetId="4" r:id="rId1"/>
    <sheet name="50-199" sheetId="1" r:id="rId2"/>
    <sheet name="200-1 999" sheetId="2" r:id="rId3"/>
    <sheet name="nad 2 mil." sheetId="3" r:id="rId4"/>
    <sheet name="List1" sheetId="5" r:id="rId5"/>
  </sheets>
  <externalReferences>
    <externalReference r:id="rId6"/>
    <externalReference r:id="rId7"/>
  </externalReferences>
  <calcPr calcId="162913" calcMode="manual"/>
</workbook>
</file>

<file path=xl/calcChain.xml><?xml version="1.0" encoding="utf-8"?>
<calcChain xmlns="http://schemas.openxmlformats.org/spreadsheetml/2006/main">
  <c r="H57" i="2" l="1"/>
  <c r="H72" i="1"/>
  <c r="F21" i="1"/>
  <c r="D44" i="4"/>
  <c r="C44" i="4"/>
  <c r="I56" i="2" l="1"/>
  <c r="I55" i="2"/>
  <c r="I54" i="2"/>
  <c r="I53" i="2"/>
  <c r="I52" i="2"/>
  <c r="I51" i="2"/>
  <c r="I50" i="2"/>
  <c r="I48" i="2"/>
  <c r="I47" i="2"/>
  <c r="I46" i="2"/>
  <c r="I45" i="2"/>
  <c r="I71" i="1"/>
  <c r="I70" i="1"/>
  <c r="I69" i="1"/>
  <c r="I68" i="1"/>
  <c r="I67" i="1"/>
  <c r="I65" i="1"/>
  <c r="I64" i="1"/>
  <c r="I63" i="1"/>
  <c r="I62" i="1"/>
  <c r="I61" i="1"/>
  <c r="I60" i="1"/>
  <c r="I59" i="1"/>
  <c r="I57" i="1"/>
  <c r="I56" i="1"/>
  <c r="I55" i="1"/>
  <c r="I54" i="1"/>
  <c r="I57" i="2" l="1"/>
  <c r="I53" i="1"/>
  <c r="I52" i="1"/>
  <c r="I51" i="1"/>
  <c r="I50" i="1"/>
  <c r="I48" i="1"/>
  <c r="I24" i="1"/>
  <c r="I72" i="1" l="1"/>
  <c r="I19" i="1"/>
  <c r="C6" i="2" l="1"/>
  <c r="E6" i="2"/>
  <c r="F6" i="2"/>
  <c r="G6" i="2"/>
  <c r="H6" i="2"/>
  <c r="I6" i="2"/>
  <c r="C7" i="2"/>
  <c r="E7" i="2"/>
  <c r="F7" i="2"/>
  <c r="G7" i="2"/>
  <c r="H7" i="2"/>
  <c r="I7" i="2"/>
  <c r="C7" i="4" l="1"/>
  <c r="C19" i="4" s="1"/>
  <c r="C45" i="4" s="1"/>
  <c r="D7" i="4"/>
  <c r="D19" i="4" s="1"/>
  <c r="D45" i="4" s="1"/>
  <c r="I9" i="1" l="1"/>
  <c r="I10" i="1"/>
  <c r="I11" i="1"/>
  <c r="I12" i="1"/>
  <c r="I22" i="2"/>
  <c r="F22" i="2"/>
  <c r="F28" i="2"/>
  <c r="F29" i="2"/>
  <c r="F30" i="2"/>
  <c r="F31" i="2"/>
  <c r="F32" i="2"/>
  <c r="F33" i="2"/>
  <c r="F34" i="2"/>
  <c r="F35" i="2"/>
  <c r="F36" i="2"/>
  <c r="F37" i="2"/>
  <c r="F38" i="2"/>
  <c r="F18" i="2"/>
  <c r="F19" i="2"/>
  <c r="F20" i="2"/>
  <c r="F21" i="2"/>
  <c r="F23" i="2"/>
  <c r="F24" i="2"/>
  <c r="F25" i="2"/>
  <c r="F26" i="2"/>
  <c r="F27" i="2"/>
  <c r="F9" i="2"/>
  <c r="F10" i="2"/>
  <c r="F11" i="2"/>
  <c r="F12" i="2"/>
  <c r="F13" i="2"/>
  <c r="F14" i="2"/>
  <c r="F15" i="2"/>
  <c r="F16" i="2"/>
  <c r="F17" i="2"/>
  <c r="F8" i="2"/>
  <c r="I31" i="2"/>
  <c r="I32" i="2"/>
  <c r="I33" i="2"/>
  <c r="I34" i="2"/>
  <c r="I35" i="2"/>
  <c r="I36" i="2"/>
  <c r="I18" i="2"/>
  <c r="I19" i="2"/>
  <c r="I20" i="2"/>
  <c r="I21" i="2"/>
  <c r="I23" i="2"/>
  <c r="I24" i="2"/>
  <c r="I25" i="2"/>
  <c r="I26" i="2"/>
  <c r="I27" i="2"/>
  <c r="I28" i="2"/>
  <c r="I29" i="2"/>
  <c r="I30" i="2"/>
  <c r="I9" i="2"/>
  <c r="I10" i="2"/>
  <c r="I11" i="2"/>
  <c r="I12" i="2"/>
  <c r="I13" i="2"/>
  <c r="I14" i="2"/>
  <c r="I15" i="2"/>
  <c r="I16" i="2"/>
  <c r="I17" i="2"/>
  <c r="I37" i="2"/>
  <c r="I38" i="2"/>
  <c r="I15" i="1"/>
  <c r="I8" i="1"/>
  <c r="I13" i="1"/>
  <c r="G41" i="2" l="1"/>
  <c r="F41" i="2"/>
  <c r="H8" i="3"/>
  <c r="F8" i="3"/>
  <c r="F10" i="3" s="1"/>
  <c r="G8" i="3"/>
  <c r="G10" i="3" s="1"/>
  <c r="G57" i="2"/>
  <c r="F57" i="2"/>
  <c r="H41" i="2"/>
  <c r="I8" i="2"/>
  <c r="G72" i="1"/>
  <c r="F72" i="1"/>
  <c r="F73" i="1" s="1"/>
  <c r="H21" i="1"/>
  <c r="G21" i="1"/>
  <c r="G58" i="2" l="1"/>
  <c r="F58" i="2"/>
  <c r="I8" i="3"/>
  <c r="I41" i="2"/>
  <c r="I21" i="1"/>
  <c r="G73" i="1"/>
  <c r="I73" i="1" l="1"/>
  <c r="H73" i="1"/>
  <c r="H58" i="2"/>
  <c r="I58" i="2"/>
  <c r="H10" i="3"/>
  <c r="H9" i="3"/>
  <c r="I9" i="3"/>
  <c r="I10" i="3"/>
</calcChain>
</file>

<file path=xl/sharedStrings.xml><?xml version="1.0" encoding="utf-8"?>
<sst xmlns="http://schemas.openxmlformats.org/spreadsheetml/2006/main" count="528" uniqueCount="390">
  <si>
    <t>Statutární město Děčín</t>
  </si>
  <si>
    <t>Tabulka č.2</t>
  </si>
  <si>
    <t>Veřejné zakázky nad 50 000 - 199 999 Kč (bez DPH)</t>
  </si>
  <si>
    <t>číslo odboru/ PO</t>
  </si>
  <si>
    <t>Odbor MM zajišťující administrativní práce za zadavatele statutární město Děčín/příspěvková organizace zřízená městem</t>
  </si>
  <si>
    <t>Počet zakázek</t>
  </si>
  <si>
    <t>Číslo zakázky</t>
  </si>
  <si>
    <t>Popis zakázky</t>
  </si>
  <si>
    <t xml:space="preserve">Celková částka v Kč vč. DPH </t>
  </si>
  <si>
    <t>Cena v Kč bez DPH</t>
  </si>
  <si>
    <t>Předpokládaná hodnota v Kč bez DPH</t>
  </si>
  <si>
    <t>Rozdíl mezi předpokládanou a konečnou cenou bez DPH</t>
  </si>
  <si>
    <t>Odbor provozní a organizační</t>
  </si>
  <si>
    <t>Odbor životního prostředí</t>
  </si>
  <si>
    <t>Odbor rozvoje</t>
  </si>
  <si>
    <t>Odbor soc.věcí a zdravotnictví</t>
  </si>
  <si>
    <t>Odbor školství a kultury</t>
  </si>
  <si>
    <t>Středisko městských služeb Děčín</t>
  </si>
  <si>
    <t>odbory magistrátu města celkem</t>
  </si>
  <si>
    <t>Zámek Děčín</t>
  </si>
  <si>
    <t>Městské divadlo Děčín</t>
  </si>
  <si>
    <t>ZŠ a MŠ Děčín XXVII-Kosmon.177</t>
  </si>
  <si>
    <t>ZŠ Děčín II-Kamenická 1145</t>
  </si>
  <si>
    <t>ZŠ a MŠ Děčín IX-Mách.nám.688/11</t>
  </si>
  <si>
    <t>ŠJ Děčín I-Sládkova 1300/13</t>
  </si>
  <si>
    <t>Děčínská sport.Děčín III-Obl.1400/6</t>
  </si>
  <si>
    <t>příspěvkové organizace celkem</t>
  </si>
  <si>
    <t>statutární město Děčín + příspěvkové organizace celkem</t>
  </si>
  <si>
    <t>Lesní úřad Děčín</t>
  </si>
  <si>
    <t>Zoologická zahrada Děčín</t>
  </si>
  <si>
    <t>Centrum soc.služeb Děčín</t>
  </si>
  <si>
    <t>Městská knihovna Děčín</t>
  </si>
  <si>
    <t>MŠ Děčín II-Riegrova 454/12</t>
  </si>
  <si>
    <t>MŠ Děčín II-Liliová 277/1</t>
  </si>
  <si>
    <t>MŠ Děčín VI-Klosterman.1474/11</t>
  </si>
  <si>
    <t>MŠ Děčín XXXII-Májová 372</t>
  </si>
  <si>
    <t>ZŠ Děčín I-Kom.nám.622/3</t>
  </si>
  <si>
    <t>ZŠ a MŠ Děčín VI-Školní 1544/5</t>
  </si>
  <si>
    <t>ZŠ a MŠ Děčín VIII-Vojanova 178/12</t>
  </si>
  <si>
    <t>ZŠ a MŠ Děčín IXI-Na Pěšině 330</t>
  </si>
  <si>
    <t>ZŠ Děčín XXXII-Míru 152</t>
  </si>
  <si>
    <t>ZŠ Dr.Mir.Tyrše Děčín II-Vrchl.630/5</t>
  </si>
  <si>
    <t>ZŠ a MŠ Děčín III-Březová 369/25</t>
  </si>
  <si>
    <t>ZŠ Děčín VI-Na Stráni 879/2</t>
  </si>
  <si>
    <t>ŠJ Děčín IV-Jungmannova 3</t>
  </si>
  <si>
    <t>DDM Děčín IV-Teplická 344/38</t>
  </si>
  <si>
    <t>Název vítězného dodavatele</t>
  </si>
  <si>
    <t>Počet podaných nabídek</t>
  </si>
  <si>
    <t>Odbor MH a maj. města</t>
  </si>
  <si>
    <t xml:space="preserve">        EVIDENCE VEŘEJNÝCH ZAKÁZEK</t>
  </si>
  <si>
    <t>Tabulka č.3</t>
  </si>
  <si>
    <t>Tabulka č.4</t>
  </si>
  <si>
    <t>EVIDENCE VEŘEJNÝCH ZAKÁZEK I. KATEGORIE</t>
  </si>
  <si>
    <t xml:space="preserve">           Tabulka č. 1</t>
  </si>
  <si>
    <t xml:space="preserve">          Veřejné zakázky nad 5 000 - 50 000 Kč (bez DPH)</t>
  </si>
  <si>
    <t>Celková částka v Kč vč. DPH</t>
  </si>
  <si>
    <t>Tajemník</t>
  </si>
  <si>
    <t>Městská policie Děčín</t>
  </si>
  <si>
    <t xml:space="preserve">příspěvkové organizace celkem </t>
  </si>
  <si>
    <t xml:space="preserve">              Příloha č. 3 ke směrnici č. 5-6</t>
  </si>
  <si>
    <t>Legenda k hodnocení dodavatelů</t>
  </si>
  <si>
    <t>1 - bez připomínek, vzorná kvalita</t>
  </si>
  <si>
    <t xml:space="preserve">2 - drobné nedostatky, např. termín dodání </t>
  </si>
  <si>
    <t>3 - průměrné plnění, drobné reklamace</t>
  </si>
  <si>
    <t>4 - porušení smlouvy, uplatněno penále</t>
  </si>
  <si>
    <t>5 - špatná kvalita práce, odstoupení od smlouvy</t>
  </si>
  <si>
    <t xml:space="preserve">  Příloha č. 3 ke směrnici č. 5-6</t>
  </si>
  <si>
    <t>Veřejné zakázky nad 200 000 - 1 999 999 Kč (bez DPH)</t>
  </si>
  <si>
    <t>za období 1.7. - 31.12.2016</t>
  </si>
  <si>
    <t>Bajger s.r.o.</t>
  </si>
  <si>
    <t>Tomáš Bureš</t>
  </si>
  <si>
    <t>VAMA s.r.o.</t>
  </si>
  <si>
    <t>Technické služby Děčín a.s.</t>
  </si>
  <si>
    <t>Divadelní služby Plzeň s.r.o.</t>
  </si>
  <si>
    <t>DOKOM FINAL s.r.o.</t>
  </si>
  <si>
    <t>JAMALL-CZ a.s.</t>
  </si>
  <si>
    <t>742</t>
  </si>
  <si>
    <t>751</t>
  </si>
  <si>
    <t>754</t>
  </si>
  <si>
    <t>782</t>
  </si>
  <si>
    <t>783</t>
  </si>
  <si>
    <t>787</t>
  </si>
  <si>
    <t>808</t>
  </si>
  <si>
    <t>Oprava chodníku – ul.Družinová</t>
  </si>
  <si>
    <t>Pronájem výpočetní techniky pro potřebu zajištění voleb.</t>
  </si>
  <si>
    <t>Osvětlení stávajícího přechodu pro chodce - ul. Hankova, Děčín IV</t>
  </si>
  <si>
    <t>Obnova stávajícího SSZ- přechod pro chodce Teplická, Děčín VIII</t>
  </si>
  <si>
    <t>Dodávka a montáž jevištní opony SD Střelnice</t>
  </si>
  <si>
    <t>Oprava odvodnění svahu ul. Severní, Děčín VI-Letná</t>
  </si>
  <si>
    <t>2/Dodávka stolů a židlí do SD Střelnice</t>
  </si>
  <si>
    <t>PITTER DESING, s.r.o.</t>
  </si>
  <si>
    <t>Podmokelská stavební společnost s.r.o.</t>
  </si>
  <si>
    <t>Ing. arch. Pavel Horký</t>
  </si>
  <si>
    <t>INTERPAP Office, s.r.o.</t>
  </si>
  <si>
    <t>MAJJ - KUPEC s.r.o.</t>
  </si>
  <si>
    <t>OKNOSTYL group s.r.o.</t>
  </si>
  <si>
    <t>METROSTAV a.s. - divize 8</t>
  </si>
  <si>
    <t>A.K.T. s.r.o.</t>
  </si>
  <si>
    <t>Complet San s.r.o.</t>
  </si>
  <si>
    <t>Window Holding a.s.</t>
  </si>
  <si>
    <t>VERTICO, s. r. o.</t>
  </si>
  <si>
    <t>PORSENNA o.p.s.</t>
  </si>
  <si>
    <t>Emam s.r.o.</t>
  </si>
  <si>
    <t>Gerhard Horejsek a spol. s r.o.</t>
  </si>
  <si>
    <t>SIBATECH CZ spol. s r.o.</t>
  </si>
  <si>
    <t>AŽD Praha s.r.o.</t>
  </si>
  <si>
    <t>Horák - stavební a obchodní společnost, s.r.o.</t>
  </si>
  <si>
    <t>Chládek &amp; Tintěra, a.s.</t>
  </si>
  <si>
    <t>DT Hnilica s.r.o.</t>
  </si>
  <si>
    <t>LT-BAU s.r.o.</t>
  </si>
  <si>
    <t>BON JOUR ILLUMINATION, s.r.o.</t>
  </si>
  <si>
    <t>SVS-stavitelství, s. r. o.</t>
  </si>
  <si>
    <t>ATENT s.r.o.</t>
  </si>
  <si>
    <t>Jiří Vejražka</t>
  </si>
  <si>
    <t>663</t>
  </si>
  <si>
    <t>710</t>
  </si>
  <si>
    <t>716</t>
  </si>
  <si>
    <t>718</t>
  </si>
  <si>
    <t>722</t>
  </si>
  <si>
    <t>723</t>
  </si>
  <si>
    <t>727</t>
  </si>
  <si>
    <t>728</t>
  </si>
  <si>
    <t>736</t>
  </si>
  <si>
    <t>737</t>
  </si>
  <si>
    <t>738</t>
  </si>
  <si>
    <t>741</t>
  </si>
  <si>
    <t>749</t>
  </si>
  <si>
    <t>752</t>
  </si>
  <si>
    <t>763</t>
  </si>
  <si>
    <t>767</t>
  </si>
  <si>
    <t>769</t>
  </si>
  <si>
    <t>772</t>
  </si>
  <si>
    <t>773</t>
  </si>
  <si>
    <t>775</t>
  </si>
  <si>
    <t>779</t>
  </si>
  <si>
    <t>788</t>
  </si>
  <si>
    <t>784</t>
  </si>
  <si>
    <t>790</t>
  </si>
  <si>
    <t>796</t>
  </si>
  <si>
    <t>797</t>
  </si>
  <si>
    <t>798</t>
  </si>
  <si>
    <t>801</t>
  </si>
  <si>
    <t>807</t>
  </si>
  <si>
    <t>813</t>
  </si>
  <si>
    <t>817</t>
  </si>
  <si>
    <t>Sportovní multifunkční hřiště, ZŠ a MŠ Na Pěšině 330, Děčín IX - zpracování projektové dokumentace</t>
  </si>
  <si>
    <t>Rekonstrukce kotců 2b na p.p.č. 945/2 k.ú. Děčín-Staré Město</t>
  </si>
  <si>
    <t>Zpracování projektové dokumentace - výměna střešního pláště zimního stadionu v Děčíně</t>
  </si>
  <si>
    <t>Dodávka OOPP pro pracovníky Střediska městských služeb Děčín</t>
  </si>
  <si>
    <t>Oprava odvodnění pozemeku  p.č. 319, k.ú. Vilsnice</t>
  </si>
  <si>
    <t>MŠ Thunská - rekonstrukce příjezdové cesty</t>
  </si>
  <si>
    <t>ZŠ Děčín XXXII, Míru 152 – výměna výplní okenních otvorů</t>
  </si>
  <si>
    <t>Prodloužení Ovocné ulice</t>
  </si>
  <si>
    <t>Oprava venkovního WC, zázemí pro účinkující a výměna oken   SD Střelnice Děčín</t>
  </si>
  <si>
    <t>Odvlhčení objektu restaurace Pastýřská stěna Děčín</t>
  </si>
  <si>
    <t>Výměna fasádních výplní DPS, Jindřichova 337, Děčín IX-Bynov - II.etapa.</t>
  </si>
  <si>
    <t>Renovace ochranných nátěrů vnitřní příhradové konstrukce jihovýchodního štítu zimního stadionu Děčín</t>
  </si>
  <si>
    <t>Zavedení systému managementu hospodaření s energií</t>
  </si>
  <si>
    <t>Pořízení a implementace digitální úřední desky</t>
  </si>
  <si>
    <t>Nákup nových osobních vozidel pro potřeby Magistrátu města Děčín</t>
  </si>
  <si>
    <t>Dodávka a montáž klimatizací</t>
  </si>
  <si>
    <t>Oprava chodníku v ulici Slezská</t>
  </si>
  <si>
    <t>Úprava přechodu pro chodce na silnici I/13,   ul. Teplická, Děčín IX-Bynov.</t>
  </si>
  <si>
    <t>ZŠ Kosmonautů 177, Děčín XXVII- Březiny, přístavba skladu nářadí tělocvičny</t>
  </si>
  <si>
    <t>Zateplení a oprava fasády objektu Spojenců 159, Děčín XXXII – II.etapa</t>
  </si>
  <si>
    <t>Oprava chodníku - ul.Sportovní</t>
  </si>
  <si>
    <t>JŘBU - Obnova místní komunikace z Čertovy Vody do Dolního Žlebu</t>
  </si>
  <si>
    <t>ZŠ Dětské hřiště na p.p.č. 1737, k.ú. Děčín, ul. Škroupova</t>
  </si>
  <si>
    <t>Oprava chodníku - ul. Májová, Čsl.partyzánů, Děčín XXXII-Boletice nad Labem</t>
  </si>
  <si>
    <t>Oprava dešťové kanalizace, Děčín - Maxičky</t>
  </si>
  <si>
    <t>Dodávka vánoční výzdoby</t>
  </si>
  <si>
    <t>Podzemní kontejnery Zámecká ul., Děčín 1</t>
  </si>
  <si>
    <t>Autobusová zastávka na pozemku p.č. 3,  k.ú. Krásný Studenec.</t>
  </si>
  <si>
    <t>Provedení objemové studie proveditelnosti bezbariérových úprav ZŠ, MŠ a školských zařízení statutárního města Děčín</t>
  </si>
  <si>
    <t>Izolace zdiva suterénu budov magistrátu B1a B3</t>
  </si>
  <si>
    <t>MŠ Májová 372, Děčín XXXII - výstavba vstupní nájezdové rampy</t>
  </si>
  <si>
    <t>PRVNÍ CHRÁNĚNÁ DÍLNA s.r.o.</t>
  </si>
  <si>
    <t>720</t>
  </si>
  <si>
    <t>JŘBU - Mytí oken ve společných prostorách v objektech DPS</t>
  </si>
  <si>
    <t xml:space="preserve"> JŘBU - Revitalizace veřejného prostranství panelového sídliště Březiny</t>
  </si>
  <si>
    <t>786</t>
  </si>
  <si>
    <t>Krizové řízení</t>
  </si>
  <si>
    <t>Organizační složky JSDH</t>
  </si>
  <si>
    <t>Sitel spol. s r.o.</t>
  </si>
  <si>
    <t>"Přílož metropolitní sítě"</t>
  </si>
  <si>
    <t xml:space="preserve">Ivan Staněk </t>
  </si>
  <si>
    <t>Zhotovení směrových tabulí, grafické práce +polep</t>
  </si>
  <si>
    <t xml:space="preserve">                             -     </t>
  </si>
  <si>
    <t>SIVAK medical technology s.r.o.</t>
  </si>
  <si>
    <t>P16V00000151</t>
  </si>
  <si>
    <t>1 ks sprchovacího lehátka</t>
  </si>
  <si>
    <t>2</t>
  </si>
  <si>
    <t>HOSPIMED, spol. s r.o.</t>
  </si>
  <si>
    <t>P16V00000030</t>
  </si>
  <si>
    <t>Nákup izotermických kompaktních tabletů a vozíků pro přepravu izotermických tabletů</t>
  </si>
  <si>
    <t>Pražská plynárenská, a.s.</t>
  </si>
  <si>
    <t>P16V00000016</t>
  </si>
  <si>
    <t>Dodávka zemního plynu 2016</t>
  </si>
  <si>
    <t>3</t>
  </si>
  <si>
    <t>Gerhard Horejsek a pol., s.r.o.</t>
  </si>
  <si>
    <t>P16V00000165</t>
  </si>
  <si>
    <t>Nákup 2 ks nových osobních automobilů pro Centrum sociálních služeb Děčín, p. o.</t>
  </si>
  <si>
    <t>Hřiště hrou s.r.o.</t>
  </si>
  <si>
    <t>1/2016</t>
  </si>
  <si>
    <t>1</t>
  </si>
  <si>
    <r>
      <t xml:space="preserve">Odbor MH a maj. Města - </t>
    </r>
    <r>
      <rPr>
        <sz val="8"/>
        <color rgb="FFFF0000"/>
        <rFont val="Arial"/>
        <family val="2"/>
        <charset val="238"/>
      </rPr>
      <t>HČ</t>
    </r>
  </si>
  <si>
    <t>Dokumentace pro výběr zhotovitele - Plavecký areál Děčín, výměna tobogánů</t>
  </si>
  <si>
    <t>Hydrogeologický a statický posudek budovy divadla v Děčíně</t>
  </si>
  <si>
    <t>odstranění havarijního stavu nestabilních míst na Via Ferratě Pastýřská stěna.</t>
  </si>
  <si>
    <t>regenerace trávníku hřiště - Máchovka</t>
  </si>
  <si>
    <t>Karotážní měření a televizní prohlídka vrtu DC-1</t>
  </si>
  <si>
    <t>Bazény a wellness s.r.o.</t>
  </si>
  <si>
    <t>Mgr. Libor Novotný</t>
  </si>
  <si>
    <t>Rocknet s.r.o.</t>
  </si>
  <si>
    <t>Róbert Janek</t>
  </si>
  <si>
    <t>AQUATEST, a.s.</t>
  </si>
  <si>
    <t>Petr Rudolf Manoušek</t>
  </si>
  <si>
    <t>Dodávka nového zvonu do kostela sv. Kříže v Děčíně</t>
  </si>
  <si>
    <t>Refri systémy s.r.o.</t>
  </si>
  <si>
    <t>Repase stávající automatiky a sofware řízení  strojovny chlazení</t>
  </si>
  <si>
    <t xml:space="preserve"> -      </t>
  </si>
  <si>
    <t xml:space="preserve">Ivan Hamáček - ak. malíř, sochař </t>
  </si>
  <si>
    <t>552</t>
  </si>
  <si>
    <t>Městská divadla pražská Praha</t>
  </si>
  <si>
    <t>FD726</t>
  </si>
  <si>
    <t>představení Proč muži neposlouchají</t>
  </si>
  <si>
    <t>Cinmart a.s. Praha</t>
  </si>
  <si>
    <t>FD773</t>
  </si>
  <si>
    <t>půjčovné Bezva ženská na krku</t>
  </si>
  <si>
    <t>Jaromír Hanzlík Praha</t>
  </si>
  <si>
    <t>FD776</t>
  </si>
  <si>
    <t>koncert Slet bubeníků</t>
  </si>
  <si>
    <t>Sev.divadlo s.r.o. Ústí n.L.</t>
  </si>
  <si>
    <t>FD779</t>
  </si>
  <si>
    <t>představení Guiditta</t>
  </si>
  <si>
    <t>Falcon a.s. Praha</t>
  </si>
  <si>
    <t>FD794</t>
  </si>
  <si>
    <t>půjčovné Lichožrouti</t>
  </si>
  <si>
    <t>Fortisimo s.r.o. Bratislava</t>
  </si>
  <si>
    <t>FD820</t>
  </si>
  <si>
    <t>představení Frida</t>
  </si>
  <si>
    <t>Gui-tón s.r.o. Praha</t>
  </si>
  <si>
    <t>FD814</t>
  </si>
  <si>
    <t>koncert Tata Bojs</t>
  </si>
  <si>
    <t>AG Jezerka Praha</t>
  </si>
  <si>
    <t>FD829</t>
  </si>
  <si>
    <t>představení Práskni do bot</t>
  </si>
  <si>
    <t>Ing. Z. Hanousková Praha</t>
  </si>
  <si>
    <t>FD841</t>
  </si>
  <si>
    <t>vystoupení Radúza</t>
  </si>
  <si>
    <t>Hamlet Production a.s. Praha</t>
  </si>
  <si>
    <t>FD854</t>
  </si>
  <si>
    <t>představení Zabiják Joe</t>
  </si>
  <si>
    <t>Divadlo Bolka Polívky Brno</t>
  </si>
  <si>
    <t>FD873</t>
  </si>
  <si>
    <t>představení DNA</t>
  </si>
  <si>
    <t>VM ART production M.Kindl Příbram</t>
  </si>
  <si>
    <t>FD904</t>
  </si>
  <si>
    <t>vystoupení Havelka</t>
  </si>
  <si>
    <t>Švandovo divadlo Praha</t>
  </si>
  <si>
    <t>FD911</t>
  </si>
  <si>
    <t>představení Zabít Johnyho</t>
  </si>
  <si>
    <t>Divadlo v Dlouhé Praha</t>
  </si>
  <si>
    <t>FD916</t>
  </si>
  <si>
    <t>představení Oblomov</t>
  </si>
  <si>
    <t>M.Pavlíček Rosovice</t>
  </si>
  <si>
    <t>FD902</t>
  </si>
  <si>
    <t>vystoupení Střihavka</t>
  </si>
  <si>
    <t>FD927</t>
  </si>
  <si>
    <t>půjčovné Anděl páně 2</t>
  </si>
  <si>
    <t>Antonín Kny Praha</t>
  </si>
  <si>
    <t>FD933</t>
  </si>
  <si>
    <t>vystoupení Fešáci</t>
  </si>
  <si>
    <t>FD969</t>
  </si>
  <si>
    <t>představení Pro Tebe cokoliv</t>
  </si>
  <si>
    <t>Hybšová Jarmila Praha</t>
  </si>
  <si>
    <t>FD987</t>
  </si>
  <si>
    <t>koncert Hybš</t>
  </si>
  <si>
    <t>Dejvické divadlo Praha</t>
  </si>
  <si>
    <t>FD1002</t>
  </si>
  <si>
    <t>představení Kakadu</t>
  </si>
  <si>
    <t>FD1005</t>
  </si>
  <si>
    <t>představení Malá vánoční povídka</t>
  </si>
  <si>
    <t>FD701</t>
  </si>
  <si>
    <t>motorový pohon opony</t>
  </si>
  <si>
    <t>AV MEDIA Praha</t>
  </si>
  <si>
    <t>FD928</t>
  </si>
  <si>
    <t>oprava stropní osvětlení kino</t>
  </si>
  <si>
    <t>4</t>
  </si>
  <si>
    <t>výjimka</t>
  </si>
  <si>
    <t>4soft, Tanvald</t>
  </si>
  <si>
    <t>Oprava mlhoviště</t>
  </si>
  <si>
    <t>A.T.K. s.r.o. Děčín</t>
  </si>
  <si>
    <t>oprava soc.zařízení</t>
  </si>
  <si>
    <t>RI OKNA a.s., Bzenec</t>
  </si>
  <si>
    <t>001/2016</t>
  </si>
  <si>
    <t>výměna oken MŠ K.H.Borovského 336</t>
  </si>
  <si>
    <t>Multip</t>
  </si>
  <si>
    <t>nábytek</t>
  </si>
  <si>
    <t>M Computers s.r.o.</t>
  </si>
  <si>
    <t>6/2016</t>
  </si>
  <si>
    <t xml:space="preserve">PC sestavy pro učebnu </t>
  </si>
  <si>
    <t>Emos Alumatic s.r.o.</t>
  </si>
  <si>
    <t>7/2016</t>
  </si>
  <si>
    <t>Vítězslav Matějka</t>
  </si>
  <si>
    <t>8/2016</t>
  </si>
  <si>
    <t xml:space="preserve">Oprava místností ZŠ </t>
  </si>
  <si>
    <t>GASTRO SIMI Servis s.r.o., Děčín</t>
  </si>
  <si>
    <t>ZS a MS/1421/2016</t>
  </si>
  <si>
    <t>dodávka el.varného kotle</t>
  </si>
  <si>
    <t>ABCD Služby školám s.r.o.</t>
  </si>
  <si>
    <t>nákup nábytku</t>
  </si>
  <si>
    <t>SEP s.r.o.</t>
  </si>
  <si>
    <t>ZSB 02/2016</t>
  </si>
  <si>
    <t>Dodávka el. smažící pánve pro školní jídelnu  ZŠ Děčín XXXII</t>
  </si>
  <si>
    <t>5</t>
  </si>
  <si>
    <t>ST Okna - Praha</t>
  </si>
  <si>
    <t>1/2016
okna</t>
  </si>
  <si>
    <t>Výměna oken</t>
  </si>
  <si>
    <t>8</t>
  </si>
  <si>
    <t>Gastronimok - Karlovy Vary</t>
  </si>
  <si>
    <t>4/2015
dvojfritéza</t>
  </si>
  <si>
    <t>fritéza</t>
  </si>
  <si>
    <t xml:space="preserve">AV Média - Praha </t>
  </si>
  <si>
    <t xml:space="preserve">Interaktivní tabule </t>
  </si>
  <si>
    <t>Data projektor</t>
  </si>
  <si>
    <t>Pylonový pojezd</t>
  </si>
  <si>
    <t>Truhlářství Javůrek  Dobrná</t>
  </si>
  <si>
    <t>školní nábytek</t>
  </si>
  <si>
    <t>JP-KONTAKT s.r.o., Pardubice</t>
  </si>
  <si>
    <t>2016/A04</t>
  </si>
  <si>
    <t>Stoly do jídelny ZŠ</t>
  </si>
  <si>
    <t>FIN STAV REAL s.r.o.</t>
  </si>
  <si>
    <t>renovace podlah v ZŠ</t>
  </si>
  <si>
    <t>6</t>
  </si>
  <si>
    <t>František Řehák-Služby keramikům</t>
  </si>
  <si>
    <t>keramická pec</t>
  </si>
  <si>
    <t>renovace vstupních dveří</t>
  </si>
  <si>
    <t>Gastro-Walter s.r.o.</t>
  </si>
  <si>
    <t>4/2016</t>
  </si>
  <si>
    <t>nákup plynového kotle</t>
  </si>
  <si>
    <t>Novotný Jindřich</t>
  </si>
  <si>
    <t>3/2016</t>
  </si>
  <si>
    <t>výměna svítidel a elektrorozvaděčů</t>
  </si>
  <si>
    <t>RI OKNA a.s.,Bzenec</t>
  </si>
  <si>
    <t>2016/3/DDM</t>
  </si>
  <si>
    <t xml:space="preserve">Výměna oken a dveří </t>
  </si>
  <si>
    <t>RI OKNA a.s. Bzenec</t>
  </si>
  <si>
    <t>2016/4/DDM</t>
  </si>
  <si>
    <t>Výměna vstupních dveří</t>
  </si>
  <si>
    <t>SLADRO s.r.o. Děčín</t>
  </si>
  <si>
    <t>2016/5/DDM</t>
  </si>
  <si>
    <t>Oprava střechy DDM Teplická</t>
  </si>
  <si>
    <t>Bláha ús, s.r.o.</t>
  </si>
  <si>
    <t>705</t>
  </si>
  <si>
    <t>Dodávka výstavních vitrín</t>
  </si>
  <si>
    <t>AV MEDIA a.s. Praha</t>
  </si>
  <si>
    <t>FD675</t>
  </si>
  <si>
    <t xml:space="preserve">pronájem projekční techniky </t>
  </si>
  <si>
    <t>A.K.T. s.r.o., Děčín</t>
  </si>
  <si>
    <t>003/2016</t>
  </si>
  <si>
    <t>oprava sociálního zařízení            MŠ Májová</t>
  </si>
  <si>
    <t>Vasyk Markiv - podlahy</t>
  </si>
  <si>
    <t>ZS a MS/997/2016</t>
  </si>
  <si>
    <t>oprava parketové podlahové krytiny v tělocvičně ZŠ</t>
  </si>
  <si>
    <t>Děčínský stavební podnik s.r.o.</t>
  </si>
  <si>
    <t>havárie venkovní splaškové kanalizace</t>
  </si>
  <si>
    <t>Řezáč - Polevsko</t>
  </si>
  <si>
    <t>3/2016
podlahy</t>
  </si>
  <si>
    <t xml:space="preserve">Výměna lina </t>
  </si>
  <si>
    <t>Multip Moravia s. r. o. N. Jičín</t>
  </si>
  <si>
    <t xml:space="preserve">školní nábytek </t>
  </si>
  <si>
    <t>Vlastislav Jakeš, Česká Bělá 38</t>
  </si>
  <si>
    <t>2016/A05</t>
  </si>
  <si>
    <t>Lavičkový systém - ZŠ</t>
  </si>
  <si>
    <t>Děčínský stavební podnik, s.r.o.</t>
  </si>
  <si>
    <t>2016/A/06</t>
  </si>
  <si>
    <t>Oprava stropu ZŠ</t>
  </si>
  <si>
    <t>KONVEKTOMAT</t>
  </si>
  <si>
    <t>František Řehák Služby keramikům</t>
  </si>
  <si>
    <t>2016/6/DDM</t>
  </si>
  <si>
    <t>Pořízení 2ks keram.pecí</t>
  </si>
  <si>
    <t>SaunaTop s.r.o. Praha</t>
  </si>
  <si>
    <t>160763</t>
  </si>
  <si>
    <t>Rekonstrukce veřejných saun</t>
  </si>
  <si>
    <t>statut. město Děčín + PO celkem</t>
  </si>
  <si>
    <t xml:space="preserve">Výměna dveří na automatické </t>
  </si>
  <si>
    <t>Veřejné zakázky nad 2 000 000 Kč (bez DPH)</t>
  </si>
  <si>
    <t>Transfer a osazení sochy sv. Floriána</t>
  </si>
  <si>
    <t>Herní prvky na naučnou stezku (dotace MŽP), vč. dopravy, montáže a revize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</si>
</sst>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 #,##0_ "/>
    <numFmt numFmtId="165" formatCode="_-* #,##0\ _K_č_-;\-* #,##0\ _K_č_-;_-* &quot;-&quot;??\ _K_č_-;_-@_-"/>
    <numFmt numFmtId="167" formatCode="_-* #,##0.00\ _K_č_-;\-* #,##0.00\ _K_č_-;_-* \-??\ _K_č_-;_-@_-"/>
    <numFmt numFmtId="168" formatCode="* #,##0.00,&quot;     &quot;;\-* #,##0.00,&quot;     &quot;;* \-#&quot;      &quot;;@\ "/>
    <numFmt numFmtId="169" formatCode="#,##0.00\ _K_č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  <font>
      <sz val="8"/>
      <color theme="6" tint="-0.499984740745262"/>
      <name val="Arial"/>
      <family val="2"/>
      <charset val="238"/>
    </font>
    <font>
      <b/>
      <sz val="8"/>
      <color theme="6" tint="-0.249977111117893"/>
      <name val="Arial"/>
      <family val="2"/>
      <charset val="238"/>
    </font>
    <font>
      <b/>
      <sz val="9"/>
      <color theme="7" tint="-0.249977111117893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9"/>
      <name val="Arial"/>
      <family val="2"/>
      <charset val="238"/>
    </font>
    <font>
      <sz val="7.5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7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0" fontId="7" fillId="0" borderId="0"/>
    <xf numFmtId="0" fontId="13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13" fillId="0" borderId="0"/>
    <xf numFmtId="168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97">
    <xf numFmtId="0" fontId="0" fillId="0" borderId="0" xfId="0"/>
    <xf numFmtId="0" fontId="4" fillId="0" borderId="5" xfId="2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5" fillId="0" borderId="32" xfId="2" applyFont="1" applyBorder="1" applyAlignment="1">
      <alignment horizontal="center" vertical="center" wrapText="1"/>
    </xf>
    <xf numFmtId="0" fontId="5" fillId="0" borderId="39" xfId="2" applyFont="1" applyFill="1" applyBorder="1" applyAlignment="1">
      <alignment horizontal="center" vertical="center" wrapText="1"/>
    </xf>
    <xf numFmtId="0" fontId="2" fillId="0" borderId="0" xfId="2" applyBorder="1"/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49" fontId="4" fillId="0" borderId="2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5" fillId="0" borderId="4" xfId="2" applyFont="1" applyBorder="1" applyAlignment="1">
      <alignment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0" fontId="5" fillId="0" borderId="23" xfId="2" applyFont="1" applyBorder="1" applyAlignment="1">
      <alignment vertical="center" wrapText="1"/>
    </xf>
    <xf numFmtId="49" fontId="5" fillId="0" borderId="23" xfId="2" applyNumberFormat="1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wrapText="1"/>
    </xf>
    <xf numFmtId="49" fontId="4" fillId="0" borderId="1" xfId="2" applyNumberFormat="1" applyFont="1" applyBorder="1" applyAlignment="1">
      <alignment horizontal="center" vertical="center" wrapText="1"/>
    </xf>
    <xf numFmtId="49" fontId="4" fillId="0" borderId="26" xfId="2" applyNumberFormat="1" applyFont="1" applyBorder="1" applyAlignment="1">
      <alignment horizontal="center" vertical="center" wrapText="1"/>
    </xf>
    <xf numFmtId="0" fontId="5" fillId="0" borderId="10" xfId="2" applyFont="1" applyBorder="1" applyAlignment="1">
      <alignment wrapText="1"/>
    </xf>
    <xf numFmtId="0" fontId="5" fillId="0" borderId="4" xfId="2" applyFont="1" applyBorder="1" applyAlignment="1">
      <alignment wrapText="1"/>
    </xf>
    <xf numFmtId="49" fontId="5" fillId="0" borderId="10" xfId="2" applyNumberFormat="1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vertical="center" wrapText="1"/>
    </xf>
    <xf numFmtId="0" fontId="5" fillId="0" borderId="36" xfId="2" applyFont="1" applyBorder="1" applyAlignment="1">
      <alignment horizontal="center" vertical="center" wrapText="1"/>
    </xf>
    <xf numFmtId="0" fontId="5" fillId="0" borderId="44" xfId="2" applyFont="1" applyBorder="1" applyAlignment="1">
      <alignment horizontal="center" vertical="center" wrapText="1"/>
    </xf>
    <xf numFmtId="49" fontId="5" fillId="0" borderId="7" xfId="2" applyNumberFormat="1" applyFont="1" applyBorder="1" applyAlignment="1">
      <alignment horizontal="center" vertical="center" wrapText="1"/>
    </xf>
    <xf numFmtId="0" fontId="5" fillId="0" borderId="7" xfId="2" applyFont="1" applyBorder="1" applyAlignment="1">
      <alignment vertical="center" wrapText="1"/>
    </xf>
    <xf numFmtId="0" fontId="0" fillId="0" borderId="0" xfId="0" applyAlignment="1">
      <alignment wrapText="1"/>
    </xf>
    <xf numFmtId="43" fontId="5" fillId="0" borderId="7" xfId="1" applyFont="1" applyBorder="1" applyAlignment="1">
      <alignment horizontal="right"/>
    </xf>
    <xf numFmtId="43" fontId="5" fillId="0" borderId="4" xfId="1" applyFont="1" applyBorder="1" applyAlignment="1">
      <alignment horizontal="right"/>
    </xf>
    <xf numFmtId="43" fontId="5" fillId="0" borderId="24" xfId="1" applyFont="1" applyBorder="1" applyAlignment="1">
      <alignment horizontal="right"/>
    </xf>
    <xf numFmtId="43" fontId="5" fillId="0" borderId="6" xfId="1" applyFont="1" applyBorder="1" applyAlignment="1">
      <alignment horizontal="right"/>
    </xf>
    <xf numFmtId="43" fontId="5" fillId="0" borderId="42" xfId="1" applyFont="1" applyBorder="1" applyAlignment="1">
      <alignment horizontal="right"/>
    </xf>
    <xf numFmtId="43" fontId="5" fillId="0" borderId="43" xfId="1" applyFont="1" applyBorder="1" applyAlignment="1">
      <alignment horizontal="right"/>
    </xf>
    <xf numFmtId="43" fontId="12" fillId="0" borderId="23" xfId="1" applyFont="1" applyBorder="1" applyAlignment="1">
      <alignment horizontal="center" vertical="center"/>
    </xf>
    <xf numFmtId="43" fontId="12" fillId="0" borderId="41" xfId="1" applyFont="1" applyBorder="1" applyAlignment="1">
      <alignment horizontal="center" vertical="center"/>
    </xf>
    <xf numFmtId="43" fontId="12" fillId="0" borderId="4" xfId="1" applyFont="1" applyBorder="1" applyAlignment="1">
      <alignment horizontal="center" vertical="center"/>
    </xf>
    <xf numFmtId="43" fontId="12" fillId="0" borderId="24" xfId="1" applyFont="1" applyBorder="1" applyAlignment="1">
      <alignment horizontal="center" vertical="center"/>
    </xf>
    <xf numFmtId="43" fontId="12" fillId="0" borderId="10" xfId="1" applyFont="1" applyFill="1" applyBorder="1" applyAlignment="1">
      <alignment horizontal="center" vertical="center"/>
    </xf>
    <xf numFmtId="43" fontId="12" fillId="0" borderId="40" xfId="1" applyFont="1" applyFill="1" applyBorder="1" applyAlignment="1">
      <alignment horizontal="center" vertical="center"/>
    </xf>
    <xf numFmtId="43" fontId="12" fillId="0" borderId="7" xfId="1" applyFont="1" applyBorder="1" applyAlignment="1">
      <alignment horizontal="center" vertical="center"/>
    </xf>
    <xf numFmtId="43" fontId="12" fillId="0" borderId="43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/>
    </xf>
    <xf numFmtId="43" fontId="5" fillId="0" borderId="20" xfId="1" applyFont="1" applyBorder="1" applyAlignment="1">
      <alignment horizontal="center" vertical="center"/>
    </xf>
    <xf numFmtId="43" fontId="4" fillId="0" borderId="45" xfId="1" applyFont="1" applyBorder="1" applyAlignment="1">
      <alignment horizontal="center" vertical="center"/>
    </xf>
    <xf numFmtId="43" fontId="14" fillId="0" borderId="52" xfId="1" applyFont="1" applyBorder="1" applyAlignment="1">
      <alignment horizontal="center" vertical="center"/>
    </xf>
    <xf numFmtId="43" fontId="14" fillId="0" borderId="49" xfId="1" applyFont="1" applyBorder="1" applyAlignment="1">
      <alignment horizontal="center" vertical="center"/>
    </xf>
    <xf numFmtId="165" fontId="14" fillId="0" borderId="48" xfId="1" applyNumberFormat="1" applyFont="1" applyBorder="1" applyAlignment="1">
      <alignment horizontal="center" vertical="center"/>
    </xf>
    <xf numFmtId="0" fontId="0" fillId="0" borderId="0" xfId="0" applyBorder="1"/>
    <xf numFmtId="0" fontId="8" fillId="0" borderId="0" xfId="2" applyFont="1" applyBorder="1"/>
    <xf numFmtId="0" fontId="2" fillId="0" borderId="0" xfId="2" applyBorder="1" applyAlignment="1">
      <alignment wrapText="1"/>
    </xf>
    <xf numFmtId="0" fontId="8" fillId="0" borderId="0" xfId="2" applyFont="1" applyBorder="1" applyAlignment="1">
      <alignment horizontal="right"/>
    </xf>
    <xf numFmtId="43" fontId="4" fillId="4" borderId="47" xfId="1" applyFont="1" applyFill="1" applyBorder="1" applyAlignment="1">
      <alignment horizontal="center"/>
    </xf>
    <xf numFmtId="43" fontId="4" fillId="4" borderId="33" xfId="1" applyFont="1" applyFill="1" applyBorder="1" applyAlignment="1">
      <alignment horizontal="center"/>
    </xf>
    <xf numFmtId="43" fontId="4" fillId="4" borderId="11" xfId="1" applyFont="1" applyFill="1" applyBorder="1" applyAlignment="1">
      <alignment horizontal="center"/>
    </xf>
    <xf numFmtId="43" fontId="15" fillId="4" borderId="1" xfId="1" applyFont="1" applyFill="1" applyBorder="1" applyAlignment="1">
      <alignment horizontal="right"/>
    </xf>
    <xf numFmtId="43" fontId="17" fillId="0" borderId="50" xfId="1" applyFont="1" applyBorder="1" applyAlignment="1">
      <alignment horizontal="center" vertical="center"/>
    </xf>
    <xf numFmtId="43" fontId="4" fillId="0" borderId="27" xfId="1" applyFont="1" applyBorder="1" applyAlignment="1">
      <alignment horizontal="center" vertical="center"/>
    </xf>
    <xf numFmtId="43" fontId="16" fillId="0" borderId="48" xfId="1" applyFont="1" applyBorder="1" applyAlignment="1">
      <alignment horizontal="center" vertical="center"/>
    </xf>
    <xf numFmtId="0" fontId="2" fillId="0" borderId="0" xfId="2"/>
    <xf numFmtId="0" fontId="8" fillId="0" borderId="0" xfId="2" applyFont="1"/>
    <xf numFmtId="0" fontId="5" fillId="0" borderId="4" xfId="2" applyFont="1" applyBorder="1"/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/>
    <xf numFmtId="3" fontId="5" fillId="0" borderId="10" xfId="2" applyNumberFormat="1" applyFont="1" applyBorder="1" applyAlignment="1">
      <alignment horizontal="center"/>
    </xf>
    <xf numFmtId="164" fontId="5" fillId="0" borderId="10" xfId="2" applyNumberFormat="1" applyFont="1" applyBorder="1" applyAlignment="1">
      <alignment horizontal="center"/>
    </xf>
    <xf numFmtId="49" fontId="4" fillId="0" borderId="17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/>
    </xf>
    <xf numFmtId="0" fontId="5" fillId="0" borderId="9" xfId="2" applyFont="1" applyFill="1" applyBorder="1" applyAlignment="1">
      <alignment horizontal="center"/>
    </xf>
    <xf numFmtId="0" fontId="5" fillId="0" borderId="29" xfId="2" applyFont="1" applyBorder="1" applyAlignment="1">
      <alignment horizontal="center"/>
    </xf>
    <xf numFmtId="0" fontId="5" fillId="0" borderId="23" xfId="2" applyFont="1" applyBorder="1"/>
    <xf numFmtId="0" fontId="5" fillId="0" borderId="31" xfId="2" applyFont="1" applyBorder="1"/>
    <xf numFmtId="164" fontId="5" fillId="0" borderId="22" xfId="2" applyNumberFormat="1" applyFont="1" applyBorder="1" applyAlignment="1">
      <alignment horizontal="center"/>
    </xf>
    <xf numFmtId="49" fontId="4" fillId="0" borderId="35" xfId="2" applyNumberFormat="1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3" fontId="5" fillId="0" borderId="37" xfId="4" applyNumberFormat="1" applyFont="1" applyBorder="1" applyAlignment="1">
      <alignment horizontal="center"/>
    </xf>
    <xf numFmtId="0" fontId="5" fillId="0" borderId="38" xfId="4" applyNumberFormat="1" applyFont="1" applyBorder="1" applyAlignment="1">
      <alignment horizontal="center"/>
    </xf>
    <xf numFmtId="0" fontId="5" fillId="0" borderId="22" xfId="2" applyNumberFormat="1" applyFont="1" applyBorder="1" applyAlignment="1">
      <alignment horizontal="center"/>
    </xf>
    <xf numFmtId="3" fontId="5" fillId="2" borderId="10" xfId="2" applyNumberFormat="1" applyFont="1" applyFill="1" applyBorder="1" applyAlignment="1">
      <alignment horizontal="center"/>
    </xf>
    <xf numFmtId="0" fontId="5" fillId="2" borderId="22" xfId="2" applyNumberFormat="1" applyFont="1" applyFill="1" applyBorder="1" applyAlignment="1">
      <alignment horizontal="center"/>
    </xf>
    <xf numFmtId="3" fontId="5" fillId="0" borderId="4" xfId="2" applyNumberFormat="1" applyFont="1" applyBorder="1" applyAlignment="1">
      <alignment horizontal="center"/>
    </xf>
    <xf numFmtId="0" fontId="5" fillId="0" borderId="18" xfId="2" applyNumberFormat="1" applyFont="1" applyBorder="1" applyAlignment="1">
      <alignment horizontal="center"/>
    </xf>
    <xf numFmtId="3" fontId="5" fillId="0" borderId="18" xfId="2" applyNumberFormat="1" applyFont="1" applyBorder="1" applyAlignment="1">
      <alignment horizontal="center"/>
    </xf>
    <xf numFmtId="3" fontId="5" fillId="0" borderId="22" xfId="2" applyNumberFormat="1" applyFont="1" applyBorder="1" applyAlignment="1">
      <alignment horizontal="center"/>
    </xf>
    <xf numFmtId="1" fontId="5" fillId="0" borderId="22" xfId="2" applyNumberFormat="1" applyFont="1" applyBorder="1" applyAlignment="1">
      <alignment horizontal="center"/>
    </xf>
    <xf numFmtId="0" fontId="5" fillId="3" borderId="14" xfId="2" applyFont="1" applyFill="1" applyBorder="1" applyAlignment="1">
      <alignment horizontal="center"/>
    </xf>
    <xf numFmtId="0" fontId="5" fillId="3" borderId="7" xfId="2" applyFont="1" applyFill="1" applyBorder="1"/>
    <xf numFmtId="164" fontId="5" fillId="3" borderId="2" xfId="2" applyNumberFormat="1" applyFont="1" applyFill="1" applyBorder="1" applyAlignment="1">
      <alignment horizontal="center"/>
    </xf>
    <xf numFmtId="0" fontId="5" fillId="3" borderId="13" xfId="2" applyNumberFormat="1" applyFont="1" applyFill="1" applyBorder="1" applyAlignment="1">
      <alignment horizontal="center"/>
    </xf>
    <xf numFmtId="0" fontId="5" fillId="4" borderId="25" xfId="2" applyFont="1" applyFill="1" applyBorder="1" applyAlignment="1">
      <alignment horizontal="center"/>
    </xf>
    <xf numFmtId="0" fontId="9" fillId="4" borderId="17" xfId="2" applyFont="1" applyFill="1" applyBorder="1"/>
    <xf numFmtId="164" fontId="4" fillId="4" borderId="5" xfId="2" applyNumberFormat="1" applyFont="1" applyFill="1" applyBorder="1" applyAlignment="1">
      <alignment horizontal="center"/>
    </xf>
    <xf numFmtId="3" fontId="9" fillId="4" borderId="5" xfId="2" applyNumberFormat="1" applyFont="1" applyFill="1" applyBorder="1" applyAlignment="1">
      <alignment horizontal="center"/>
    </xf>
    <xf numFmtId="0" fontId="8" fillId="0" borderId="0" xfId="2" applyFont="1" applyAlignment="1">
      <alignment horizontal="right"/>
    </xf>
    <xf numFmtId="0" fontId="6" fillId="4" borderId="25" xfId="2" applyFont="1" applyFill="1" applyBorder="1" applyAlignment="1">
      <alignment horizontal="right"/>
    </xf>
    <xf numFmtId="0" fontId="6" fillId="4" borderId="26" xfId="2" applyFont="1" applyFill="1" applyBorder="1" applyAlignment="1">
      <alignment horizontal="right"/>
    </xf>
    <xf numFmtId="0" fontId="5" fillId="0" borderId="14" xfId="2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43" fontId="5" fillId="0" borderId="23" xfId="1" applyFont="1" applyBorder="1" applyAlignment="1">
      <alignment horizontal="center" vertical="center"/>
    </xf>
    <xf numFmtId="43" fontId="5" fillId="0" borderId="4" xfId="1" applyFont="1" applyBorder="1" applyAlignment="1">
      <alignment horizontal="right" vertical="center"/>
    </xf>
    <xf numFmtId="43" fontId="5" fillId="0" borderId="10" xfId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3" fontId="12" fillId="0" borderId="4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3" fontId="5" fillId="0" borderId="41" xfId="1" applyFont="1" applyBorder="1" applyAlignment="1">
      <alignment horizontal="center" vertical="center"/>
    </xf>
    <xf numFmtId="0" fontId="5" fillId="0" borderId="39" xfId="2" applyFont="1" applyBorder="1"/>
    <xf numFmtId="0" fontId="18" fillId="0" borderId="4" xfId="0" applyFont="1" applyFill="1" applyBorder="1" applyAlignment="1">
      <alignment horizontal="center" wrapText="1"/>
    </xf>
    <xf numFmtId="0" fontId="5" fillId="0" borderId="36" xfId="2" applyFont="1" applyBorder="1" applyAlignment="1">
      <alignment horizontal="center" vertical="center" wrapText="1"/>
    </xf>
    <xf numFmtId="3" fontId="5" fillId="0" borderId="10" xfId="2" applyNumberFormat="1" applyFont="1" applyBorder="1" applyAlignment="1">
      <alignment horizontal="center"/>
    </xf>
    <xf numFmtId="164" fontId="5" fillId="0" borderId="18" xfId="2" applyNumberFormat="1" applyFont="1" applyBorder="1" applyAlignment="1">
      <alignment horizontal="center"/>
    </xf>
    <xf numFmtId="0" fontId="12" fillId="0" borderId="4" xfId="0" applyFont="1" applyFill="1" applyBorder="1" applyAlignment="1">
      <alignment horizontal="center" wrapText="1"/>
    </xf>
    <xf numFmtId="164" fontId="5" fillId="0" borderId="4" xfId="2" applyNumberFormat="1" applyFont="1" applyBorder="1" applyAlignment="1">
      <alignment horizontal="center"/>
    </xf>
    <xf numFmtId="164" fontId="5" fillId="0" borderId="18" xfId="2" applyNumberFormat="1" applyFont="1" applyBorder="1" applyAlignment="1">
      <alignment horizontal="center"/>
    </xf>
    <xf numFmtId="164" fontId="5" fillId="0" borderId="10" xfId="2" applyNumberFormat="1" applyFont="1" applyBorder="1" applyAlignment="1">
      <alignment horizontal="center"/>
    </xf>
    <xf numFmtId="164" fontId="5" fillId="0" borderId="4" xfId="2" applyNumberFormat="1" applyFont="1" applyBorder="1" applyAlignment="1">
      <alignment horizontal="center"/>
    </xf>
    <xf numFmtId="164" fontId="5" fillId="0" borderId="18" xfId="2" applyNumberFormat="1" applyFont="1" applyBorder="1" applyAlignment="1">
      <alignment horizontal="center"/>
    </xf>
    <xf numFmtId="164" fontId="5" fillId="0" borderId="22" xfId="2" applyNumberFormat="1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5" fillId="0" borderId="8" xfId="2" applyFont="1" applyBorder="1" applyAlignment="1">
      <alignment horizontal="center"/>
    </xf>
    <xf numFmtId="0" fontId="5" fillId="0" borderId="4" xfId="2" applyFont="1" applyBorder="1" applyAlignment="1">
      <alignment wrapText="1"/>
    </xf>
    <xf numFmtId="49" fontId="5" fillId="0" borderId="4" xfId="2" applyNumberFormat="1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left" vertical="center" wrapText="1"/>
    </xf>
    <xf numFmtId="43" fontId="5" fillId="0" borderId="4" xfId="21" applyFont="1" applyBorder="1" applyAlignment="1">
      <alignment horizontal="center" vertical="center"/>
    </xf>
    <xf numFmtId="164" fontId="5" fillId="0" borderId="10" xfId="2" applyNumberFormat="1" applyFont="1" applyBorder="1" applyAlignment="1">
      <alignment horizontal="center"/>
    </xf>
    <xf numFmtId="164" fontId="5" fillId="0" borderId="22" xfId="2" applyNumberFormat="1" applyFont="1" applyBorder="1" applyAlignment="1">
      <alignment horizontal="center"/>
    </xf>
    <xf numFmtId="49" fontId="5" fillId="0" borderId="4" xfId="2" applyNumberFormat="1" applyFont="1" applyBorder="1" applyAlignment="1">
      <alignment horizontal="center" vertical="center" wrapText="1"/>
    </xf>
    <xf numFmtId="164" fontId="5" fillId="0" borderId="4" xfId="2" applyNumberFormat="1" applyFont="1" applyBorder="1" applyAlignment="1">
      <alignment horizontal="center"/>
    </xf>
    <xf numFmtId="164" fontId="5" fillId="0" borderId="18" xfId="2" applyNumberFormat="1" applyFont="1" applyBorder="1" applyAlignment="1">
      <alignment horizontal="center"/>
    </xf>
    <xf numFmtId="164" fontId="5" fillId="0" borderId="6" xfId="2" applyNumberFormat="1" applyFont="1" applyBorder="1" applyAlignment="1">
      <alignment horizontal="center"/>
    </xf>
    <xf numFmtId="164" fontId="5" fillId="0" borderId="30" xfId="2" applyNumberFormat="1" applyFont="1" applyBorder="1" applyAlignment="1">
      <alignment horizontal="center"/>
    </xf>
    <xf numFmtId="164" fontId="5" fillId="0" borderId="3" xfId="2" applyNumberFormat="1" applyFont="1" applyBorder="1" applyAlignment="1">
      <alignment horizontal="center"/>
    </xf>
    <xf numFmtId="164" fontId="5" fillId="0" borderId="34" xfId="2" applyNumberFormat="1" applyFont="1" applyBorder="1" applyAlignment="1">
      <alignment horizontal="center"/>
    </xf>
    <xf numFmtId="0" fontId="5" fillId="0" borderId="4" xfId="2" applyFont="1" applyBorder="1"/>
    <xf numFmtId="164" fontId="5" fillId="0" borderId="4" xfId="2" applyNumberFormat="1" applyFont="1" applyBorder="1" applyAlignment="1">
      <alignment horizontal="center"/>
    </xf>
    <xf numFmtId="164" fontId="5" fillId="0" borderId="18" xfId="2" applyNumberFormat="1" applyFont="1" applyBorder="1" applyAlignment="1">
      <alignment horizontal="center"/>
    </xf>
    <xf numFmtId="3" fontId="12" fillId="0" borderId="4" xfId="0" applyNumberFormat="1" applyFont="1" applyBorder="1" applyAlignment="1">
      <alignment horizontal="center"/>
    </xf>
    <xf numFmtId="49" fontId="5" fillId="0" borderId="6" xfId="2" applyNumberFormat="1" applyFont="1" applyBorder="1" applyAlignment="1">
      <alignment horizontal="center" vertical="center" wrapText="1"/>
    </xf>
    <xf numFmtId="3" fontId="5" fillId="0" borderId="43" xfId="2" applyNumberFormat="1" applyFont="1" applyBorder="1" applyAlignment="1">
      <alignment horizontal="right"/>
    </xf>
    <xf numFmtId="49" fontId="5" fillId="0" borderId="31" xfId="2" applyNumberFormat="1" applyFont="1" applyBorder="1" applyAlignment="1">
      <alignment horizontal="center" vertical="center" wrapText="1"/>
    </xf>
    <xf numFmtId="3" fontId="5" fillId="0" borderId="11" xfId="2" applyNumberFormat="1" applyFont="1" applyBorder="1" applyAlignment="1">
      <alignment horizontal="center" wrapText="1"/>
    </xf>
    <xf numFmtId="3" fontId="5" fillId="0" borderId="42" xfId="2" applyNumberFormat="1" applyFont="1" applyBorder="1" applyAlignment="1">
      <alignment horizontal="right"/>
    </xf>
    <xf numFmtId="3" fontId="5" fillId="0" borderId="42" xfId="2" applyNumberFormat="1" applyFont="1" applyBorder="1" applyAlignment="1">
      <alignment horizontal="center" wrapText="1"/>
    </xf>
    <xf numFmtId="3" fontId="5" fillId="0" borderId="43" xfId="2" applyNumberFormat="1" applyFont="1" applyBorder="1" applyAlignment="1">
      <alignment horizontal="left" wrapText="1"/>
    </xf>
    <xf numFmtId="0" fontId="5" fillId="0" borderId="9" xfId="2" applyFont="1" applyBorder="1" applyAlignment="1">
      <alignment horizontal="center" vertical="center" wrapText="1"/>
    </xf>
    <xf numFmtId="43" fontId="12" fillId="0" borderId="3" xfId="1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6" fillId="4" borderId="26" xfId="2" applyFont="1" applyFill="1" applyBorder="1" applyAlignment="1">
      <alignment horizontal="right"/>
    </xf>
    <xf numFmtId="0" fontId="6" fillId="4" borderId="17" xfId="2" applyFont="1" applyFill="1" applyBorder="1" applyAlignment="1">
      <alignment horizontal="right"/>
    </xf>
    <xf numFmtId="49" fontId="5" fillId="0" borderId="4" xfId="15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/>
    </xf>
    <xf numFmtId="4" fontId="5" fillId="0" borderId="24" xfId="0" applyNumberFormat="1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49" fontId="5" fillId="0" borderId="23" xfId="17" applyNumberFormat="1" applyFont="1" applyBorder="1" applyAlignment="1">
      <alignment horizontal="center" vertical="center" wrapText="1"/>
    </xf>
    <xf numFmtId="49" fontId="5" fillId="0" borderId="23" xfId="18" applyNumberFormat="1" applyFont="1" applyBorder="1" applyAlignment="1">
      <alignment horizontal="center" vertical="center" wrapText="1"/>
    </xf>
    <xf numFmtId="49" fontId="5" fillId="0" borderId="23" xfId="16" applyNumberFormat="1" applyFont="1" applyBorder="1" applyAlignment="1">
      <alignment horizontal="center" vertical="center" wrapText="1"/>
    </xf>
    <xf numFmtId="49" fontId="5" fillId="0" borderId="4" xfId="15" applyNumberFormat="1" applyFont="1" applyBorder="1" applyAlignment="1">
      <alignment horizontal="center" vertical="center" wrapText="1"/>
    </xf>
    <xf numFmtId="49" fontId="5" fillId="0" borderId="7" xfId="16" applyNumberFormat="1" applyFont="1" applyBorder="1" applyAlignment="1">
      <alignment horizontal="center" vertical="center"/>
    </xf>
    <xf numFmtId="49" fontId="5" fillId="0" borderId="7" xfId="17" applyNumberFormat="1" applyFont="1" applyBorder="1" applyAlignment="1">
      <alignment horizontal="center" vertical="center" wrapText="1"/>
    </xf>
    <xf numFmtId="49" fontId="5" fillId="0" borderId="7" xfId="18" applyNumberFormat="1" applyFont="1" applyBorder="1" applyAlignment="1">
      <alignment horizontal="center" vertical="center" wrapText="1"/>
    </xf>
    <xf numFmtId="43" fontId="5" fillId="0" borderId="7" xfId="1" applyFont="1" applyBorder="1" applyAlignment="1">
      <alignment horizontal="center" vertical="center"/>
    </xf>
    <xf numFmtId="49" fontId="5" fillId="0" borderId="23" xfId="16" applyNumberFormat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43" fontId="4" fillId="0" borderId="55" xfId="1" applyFont="1" applyBorder="1" applyAlignment="1">
      <alignment horizontal="center" vertical="center"/>
    </xf>
    <xf numFmtId="3" fontId="22" fillId="5" borderId="5" xfId="2" applyNumberFormat="1" applyFont="1" applyFill="1" applyBorder="1" applyAlignment="1">
      <alignment horizontal="center"/>
    </xf>
    <xf numFmtId="169" fontId="5" fillId="0" borderId="4" xfId="1" applyNumberFormat="1" applyFont="1" applyBorder="1" applyAlignment="1">
      <alignment horizontal="center" vertical="center"/>
    </xf>
    <xf numFmtId="169" fontId="5" fillId="0" borderId="4" xfId="11" applyNumberFormat="1" applyFont="1" applyBorder="1" applyAlignment="1">
      <alignment horizontal="center" vertical="center"/>
    </xf>
    <xf numFmtId="169" fontId="5" fillId="0" borderId="20" xfId="1" applyNumberFormat="1" applyFont="1" applyBorder="1" applyAlignment="1">
      <alignment horizontal="center" vertical="center"/>
    </xf>
    <xf numFmtId="169" fontId="5" fillId="0" borderId="4" xfId="0" applyNumberFormat="1" applyFont="1" applyBorder="1" applyAlignment="1">
      <alignment horizontal="center" vertical="center"/>
    </xf>
    <xf numFmtId="169" fontId="5" fillId="0" borderId="24" xfId="0" applyNumberFormat="1" applyFont="1" applyBorder="1" applyAlignment="1">
      <alignment horizontal="center" vertical="center"/>
    </xf>
    <xf numFmtId="169" fontId="12" fillId="0" borderId="0" xfId="0" applyNumberFormat="1" applyFont="1" applyAlignment="1">
      <alignment horizontal="center" vertical="center"/>
    </xf>
    <xf numFmtId="169" fontId="5" fillId="0" borderId="23" xfId="1" applyNumberFormat="1" applyFont="1" applyBorder="1" applyAlignment="1">
      <alignment horizontal="center" vertical="center"/>
    </xf>
    <xf numFmtId="169" fontId="4" fillId="0" borderId="45" xfId="1" applyNumberFormat="1" applyFont="1" applyBorder="1" applyAlignment="1">
      <alignment horizontal="center" vertical="center"/>
    </xf>
    <xf numFmtId="169" fontId="4" fillId="0" borderId="27" xfId="1" applyNumberFormat="1" applyFont="1" applyBorder="1" applyAlignment="1">
      <alignment horizontal="center" vertical="center"/>
    </xf>
    <xf numFmtId="169" fontId="16" fillId="0" borderId="48" xfId="1" applyNumberFormat="1" applyFont="1" applyBorder="1" applyAlignment="1">
      <alignment horizontal="center" vertical="center"/>
    </xf>
    <xf numFmtId="169" fontId="14" fillId="0" borderId="48" xfId="1" applyNumberFormat="1" applyFont="1" applyBorder="1" applyAlignment="1">
      <alignment horizontal="center" vertical="center"/>
    </xf>
    <xf numFmtId="169" fontId="14" fillId="0" borderId="52" xfId="1" applyNumberFormat="1" applyFont="1" applyBorder="1" applyAlignment="1">
      <alignment horizontal="center" vertical="center"/>
    </xf>
    <xf numFmtId="169" fontId="14" fillId="0" borderId="49" xfId="1" applyNumberFormat="1" applyFont="1" applyBorder="1" applyAlignment="1">
      <alignment horizontal="center" vertical="center"/>
    </xf>
    <xf numFmtId="169" fontId="17" fillId="0" borderId="50" xfId="1" applyNumberFormat="1" applyFont="1" applyBorder="1" applyAlignment="1">
      <alignment horizontal="center" vertical="center"/>
    </xf>
    <xf numFmtId="0" fontId="2" fillId="0" borderId="24" xfId="2" applyFont="1" applyBorder="1" applyAlignment="1">
      <alignment horizontal="center" vertical="center"/>
    </xf>
    <xf numFmtId="0" fontId="6" fillId="4" borderId="26" xfId="2" applyFont="1" applyFill="1" applyBorder="1" applyAlignment="1">
      <alignment horizontal="center"/>
    </xf>
    <xf numFmtId="0" fontId="6" fillId="4" borderId="17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0" fontId="0" fillId="0" borderId="32" xfId="0" applyBorder="1"/>
    <xf numFmtId="0" fontId="0" fillId="4" borderId="4" xfId="0" applyFill="1" applyBorder="1"/>
    <xf numFmtId="0" fontId="0" fillId="8" borderId="17" xfId="0" applyFill="1" applyBorder="1"/>
    <xf numFmtId="0" fontId="10" fillId="8" borderId="25" xfId="2" applyFont="1" applyFill="1" applyBorder="1" applyAlignment="1">
      <alignment horizontal="center"/>
    </xf>
    <xf numFmtId="0" fontId="10" fillId="8" borderId="26" xfId="2" applyFont="1" applyFill="1" applyBorder="1" applyAlignment="1">
      <alignment horizontal="center"/>
    </xf>
    <xf numFmtId="0" fontId="10" fillId="8" borderId="53" xfId="2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57" xfId="0" applyBorder="1"/>
    <xf numFmtId="49" fontId="23" fillId="7" borderId="4" xfId="14" applyNumberFormat="1" applyFont="1" applyFill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5" fillId="0" borderId="45" xfId="2" applyFont="1" applyBorder="1" applyAlignment="1">
      <alignment horizontal="center" vertical="center" wrapText="1"/>
    </xf>
    <xf numFmtId="0" fontId="5" fillId="0" borderId="45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4" xfId="2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39" xfId="2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0" fillId="0" borderId="20" xfId="0" applyBorder="1"/>
    <xf numFmtId="0" fontId="5" fillId="0" borderId="28" xfId="2" applyFont="1" applyBorder="1" applyAlignment="1">
      <alignment horizontal="center" vertical="center" wrapText="1"/>
    </xf>
    <xf numFmtId="0" fontId="5" fillId="0" borderId="3" xfId="2" applyFont="1" applyBorder="1" applyAlignment="1">
      <alignment vertical="center" wrapText="1"/>
    </xf>
    <xf numFmtId="43" fontId="5" fillId="0" borderId="3" xfId="1" applyFont="1" applyBorder="1" applyAlignment="1">
      <alignment horizontal="right" vertical="center"/>
    </xf>
    <xf numFmtId="43" fontId="5" fillId="0" borderId="15" xfId="1" applyFont="1" applyBorder="1" applyAlignment="1">
      <alignment horizontal="right" vertical="center"/>
    </xf>
    <xf numFmtId="43" fontId="5" fillId="0" borderId="7" xfId="1" applyFont="1" applyBorder="1" applyAlignment="1">
      <alignment horizontal="right" vertical="center"/>
    </xf>
    <xf numFmtId="0" fontId="5" fillId="0" borderId="4" xfId="2" applyFont="1" applyBorder="1" applyAlignment="1">
      <alignment horizontal="left" vertical="center"/>
    </xf>
    <xf numFmtId="43" fontId="5" fillId="0" borderId="24" xfId="1" applyFont="1" applyBorder="1" applyAlignment="1">
      <alignment horizontal="right" vertical="center"/>
    </xf>
    <xf numFmtId="43" fontId="5" fillId="0" borderId="23" xfId="1" applyFont="1" applyBorder="1" applyAlignment="1">
      <alignment horizontal="right" vertical="center"/>
    </xf>
    <xf numFmtId="43" fontId="5" fillId="0" borderId="41" xfId="1" applyFont="1" applyBorder="1" applyAlignment="1">
      <alignment horizontal="right" vertical="center"/>
    </xf>
    <xf numFmtId="3" fontId="5" fillId="0" borderId="20" xfId="2" applyNumberFormat="1" applyFont="1" applyBorder="1" applyAlignment="1">
      <alignment horizontal="center" vertical="center" wrapText="1"/>
    </xf>
    <xf numFmtId="3" fontId="5" fillId="0" borderId="40" xfId="2" applyNumberFormat="1" applyFont="1" applyBorder="1" applyAlignment="1">
      <alignment horizontal="right" vertical="center"/>
    </xf>
    <xf numFmtId="3" fontId="5" fillId="0" borderId="40" xfId="2" applyNumberFormat="1" applyFont="1" applyBorder="1" applyAlignment="1">
      <alignment horizontal="left" vertical="center" wrapText="1"/>
    </xf>
    <xf numFmtId="43" fontId="5" fillId="0" borderId="10" xfId="1" applyFont="1" applyBorder="1" applyAlignment="1">
      <alignment horizontal="right" vertical="center"/>
    </xf>
    <xf numFmtId="43" fontId="5" fillId="0" borderId="40" xfId="1" applyFont="1" applyBorder="1" applyAlignment="1">
      <alignment horizontal="right" vertical="center"/>
    </xf>
    <xf numFmtId="3" fontId="5" fillId="0" borderId="54" xfId="2" applyNumberFormat="1" applyFont="1" applyBorder="1" applyAlignment="1">
      <alignment horizontal="center" vertical="center" wrapText="1"/>
    </xf>
    <xf numFmtId="3" fontId="5" fillId="0" borderId="43" xfId="2" applyNumberFormat="1" applyFont="1" applyBorder="1" applyAlignment="1">
      <alignment horizontal="right" vertical="center"/>
    </xf>
    <xf numFmtId="3" fontId="5" fillId="0" borderId="43" xfId="2" applyNumberFormat="1" applyFont="1" applyBorder="1" applyAlignment="1">
      <alignment horizontal="left" vertical="center" wrapText="1"/>
    </xf>
    <xf numFmtId="43" fontId="5" fillId="0" borderId="43" xfId="1" applyFont="1" applyBorder="1" applyAlignment="1">
      <alignment horizontal="right" vertical="center"/>
    </xf>
    <xf numFmtId="49" fontId="5" fillId="0" borderId="6" xfId="2" applyNumberFormat="1" applyFont="1" applyBorder="1" applyAlignment="1">
      <alignment horizontal="left" vertical="center" wrapText="1"/>
    </xf>
    <xf numFmtId="43" fontId="5" fillId="0" borderId="6" xfId="1" applyFont="1" applyBorder="1" applyAlignment="1">
      <alignment horizontal="right" vertical="center"/>
    </xf>
    <xf numFmtId="43" fontId="5" fillId="0" borderId="42" xfId="1" applyFont="1" applyBorder="1" applyAlignment="1">
      <alignment horizontal="right" vertical="center"/>
    </xf>
    <xf numFmtId="43" fontId="4" fillId="4" borderId="47" xfId="1" applyFont="1" applyFill="1" applyBorder="1" applyAlignment="1">
      <alignment horizontal="center" vertical="center"/>
    </xf>
    <xf numFmtId="43" fontId="4" fillId="4" borderId="33" xfId="1" applyFont="1" applyFill="1" applyBorder="1" applyAlignment="1">
      <alignment horizontal="center" vertical="center"/>
    </xf>
    <xf numFmtId="43" fontId="4" fillId="4" borderId="11" xfId="1" applyFont="1" applyFill="1" applyBorder="1" applyAlignment="1">
      <alignment horizontal="center" vertical="center"/>
    </xf>
    <xf numFmtId="43" fontId="15" fillId="4" borderId="1" xfId="1" applyFont="1" applyFill="1" applyBorder="1" applyAlignment="1">
      <alignment horizontal="right" vertical="center"/>
    </xf>
    <xf numFmtId="0" fontId="5" fillId="0" borderId="8" xfId="2" applyFont="1" applyBorder="1" applyAlignment="1">
      <alignment horizontal="center" vertical="center"/>
    </xf>
    <xf numFmtId="49" fontId="5" fillId="3" borderId="4" xfId="2" applyNumberFormat="1" applyFont="1" applyFill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vertical="center" wrapText="1"/>
    </xf>
    <xf numFmtId="0" fontId="5" fillId="0" borderId="9" xfId="2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49" fontId="5" fillId="0" borderId="32" xfId="0" applyNumberFormat="1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6" borderId="16" xfId="2" applyFill="1" applyBorder="1" applyAlignment="1">
      <alignment horizontal="center"/>
    </xf>
    <xf numFmtId="0" fontId="9" fillId="4" borderId="25" xfId="2" applyFont="1" applyFill="1" applyBorder="1" applyAlignment="1">
      <alignment horizontal="center"/>
    </xf>
    <xf numFmtId="0" fontId="5" fillId="4" borderId="17" xfId="2" applyFont="1" applyFill="1" applyBorder="1" applyAlignment="1">
      <alignment horizontal="center"/>
    </xf>
    <xf numFmtId="0" fontId="10" fillId="5" borderId="56" xfId="2" applyFont="1" applyFill="1" applyBorder="1" applyAlignment="1">
      <alignment horizontal="center"/>
    </xf>
    <xf numFmtId="0" fontId="21" fillId="5" borderId="33" xfId="2" applyFont="1" applyFill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right" vertical="top"/>
    </xf>
    <xf numFmtId="0" fontId="2" fillId="0" borderId="0" xfId="2" applyAlignment="1">
      <alignment horizontal="right" vertical="top"/>
    </xf>
    <xf numFmtId="49" fontId="3" fillId="0" borderId="0" xfId="2" applyNumberFormat="1" applyFont="1" applyAlignment="1">
      <alignment horizontal="center"/>
    </xf>
    <xf numFmtId="0" fontId="6" fillId="0" borderId="11" xfId="2" applyFont="1" applyBorder="1" applyAlignment="1">
      <alignment horizontal="center"/>
    </xf>
    <xf numFmtId="0" fontId="2" fillId="0" borderId="0" xfId="2" applyBorder="1" applyAlignment="1">
      <alignment horizontal="right"/>
    </xf>
    <xf numFmtId="0" fontId="11" fillId="0" borderId="0" xfId="2" applyFont="1" applyBorder="1" applyAlignment="1">
      <alignment horizontal="center"/>
    </xf>
    <xf numFmtId="0" fontId="10" fillId="5" borderId="25" xfId="2" applyFont="1" applyFill="1" applyBorder="1" applyAlignment="1">
      <alignment horizontal="center"/>
    </xf>
    <xf numFmtId="0" fontId="10" fillId="5" borderId="26" xfId="2" applyFont="1" applyFill="1" applyBorder="1" applyAlignment="1">
      <alignment horizontal="center"/>
    </xf>
    <xf numFmtId="49" fontId="3" fillId="0" borderId="0" xfId="2" applyNumberFormat="1" applyFont="1" applyBorder="1" applyAlignment="1">
      <alignment horizontal="center"/>
    </xf>
    <xf numFmtId="0" fontId="6" fillId="4" borderId="25" xfId="2" applyFont="1" applyFill="1" applyBorder="1" applyAlignment="1">
      <alignment horizontal="right" vertical="center"/>
    </xf>
    <xf numFmtId="0" fontId="6" fillId="4" borderId="26" xfId="2" applyFont="1" applyFill="1" applyBorder="1" applyAlignment="1">
      <alignment horizontal="right" vertical="center"/>
    </xf>
    <xf numFmtId="0" fontId="6" fillId="4" borderId="17" xfId="2" applyFont="1" applyFill="1" applyBorder="1" applyAlignment="1">
      <alignment horizontal="right" vertical="center"/>
    </xf>
    <xf numFmtId="0" fontId="5" fillId="0" borderId="45" xfId="2" applyFont="1" applyBorder="1" applyAlignment="1">
      <alignment horizontal="center" vertical="center" wrapText="1"/>
    </xf>
    <xf numFmtId="0" fontId="5" fillId="0" borderId="46" xfId="2" applyFont="1" applyBorder="1" applyAlignment="1">
      <alignment horizontal="center" vertical="center" wrapText="1"/>
    </xf>
    <xf numFmtId="0" fontId="5" fillId="0" borderId="45" xfId="2" applyFont="1" applyBorder="1" applyAlignment="1">
      <alignment horizontal="center" vertical="center"/>
    </xf>
    <xf numFmtId="0" fontId="5" fillId="0" borderId="46" xfId="2" applyFont="1" applyBorder="1" applyAlignment="1">
      <alignment horizontal="center" vertical="center"/>
    </xf>
    <xf numFmtId="0" fontId="5" fillId="0" borderId="47" xfId="2" applyFont="1" applyBorder="1" applyAlignment="1">
      <alignment horizontal="center" vertical="center"/>
    </xf>
    <xf numFmtId="43" fontId="14" fillId="6" borderId="51" xfId="1" applyFont="1" applyFill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47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6" fillId="4" borderId="25" xfId="2" applyFont="1" applyFill="1" applyBorder="1" applyAlignment="1">
      <alignment horizontal="right"/>
    </xf>
    <xf numFmtId="0" fontId="6" fillId="4" borderId="26" xfId="2" applyFont="1" applyFill="1" applyBorder="1" applyAlignment="1">
      <alignment horizontal="right"/>
    </xf>
    <xf numFmtId="0" fontId="6" fillId="4" borderId="17" xfId="2" applyFont="1" applyFill="1" applyBorder="1" applyAlignment="1">
      <alignment horizontal="right"/>
    </xf>
    <xf numFmtId="43" fontId="14" fillId="6" borderId="0" xfId="1" applyFont="1" applyFill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5" fillId="0" borderId="23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39" xfId="2" applyFont="1" applyFill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44" xfId="2" applyFont="1" applyFill="1" applyBorder="1" applyAlignment="1">
      <alignment horizontal="center" vertical="center"/>
    </xf>
    <xf numFmtId="49" fontId="5" fillId="0" borderId="31" xfId="2" applyNumberFormat="1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2" fillId="6" borderId="1" xfId="2" applyFill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/>
    </xf>
    <xf numFmtId="0" fontId="5" fillId="0" borderId="4" xfId="2" applyNumberFormat="1" applyFont="1" applyBorder="1" applyAlignment="1">
      <alignment horizontal="center" vertical="center"/>
    </xf>
    <xf numFmtId="49" fontId="5" fillId="0" borderId="23" xfId="2" applyNumberFormat="1" applyFont="1" applyBorder="1" applyAlignment="1">
      <alignment horizontal="center" vertical="center"/>
    </xf>
    <xf numFmtId="43" fontId="14" fillId="6" borderId="58" xfId="1" applyFont="1" applyFill="1" applyBorder="1" applyAlignment="1">
      <alignment horizontal="center" vertical="center"/>
    </xf>
    <xf numFmtId="43" fontId="14" fillId="6" borderId="59" xfId="1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2" fillId="6" borderId="1" xfId="2" applyFill="1" applyBorder="1" applyAlignment="1">
      <alignment horizontal="center"/>
    </xf>
    <xf numFmtId="49" fontId="5" fillId="0" borderId="4" xfId="2" applyNumberFormat="1" applyFont="1" applyBorder="1" applyAlignment="1">
      <alignment horizontal="center"/>
    </xf>
    <xf numFmtId="49" fontId="5" fillId="0" borderId="7" xfId="2" applyNumberFormat="1" applyFont="1" applyBorder="1" applyAlignment="1">
      <alignment horizontal="center" vertical="center"/>
    </xf>
    <xf numFmtId="0" fontId="5" fillId="0" borderId="4" xfId="2" applyFont="1" applyBorder="1" applyAlignment="1">
      <alignment horizontal="center"/>
    </xf>
    <xf numFmtId="0" fontId="5" fillId="0" borderId="23" xfId="2" applyFont="1" applyBorder="1" applyAlignment="1">
      <alignment horizontal="center"/>
    </xf>
    <xf numFmtId="0" fontId="5" fillId="0" borderId="6" xfId="2" applyFont="1" applyBorder="1" applyAlignment="1">
      <alignment horizontal="center" vertical="center"/>
    </xf>
  </cellXfs>
  <cellStyles count="25">
    <cellStyle name="Čárka" xfId="1" builtinId="3"/>
    <cellStyle name="Čárka 2" xfId="6"/>
    <cellStyle name="Čárka 2 2" xfId="11"/>
    <cellStyle name="Čárka 3" xfId="21"/>
    <cellStyle name="Čárka 4" xfId="9"/>
    <cellStyle name="Čárka 5" xfId="23"/>
    <cellStyle name="Excel Built-in Comma" xfId="13"/>
    <cellStyle name="Excel Built-in Normal" xfId="4"/>
    <cellStyle name="Excel Built-in Normal 1" xfId="19"/>
    <cellStyle name="Excel Built-in Normal 2" xfId="8"/>
    <cellStyle name="měny 2" xfId="3"/>
    <cellStyle name="měny 2 2" xfId="7"/>
    <cellStyle name="měny 2 2 2" xfId="12"/>
    <cellStyle name="měny 2 3" xfId="22"/>
    <cellStyle name="měny 2 4" xfId="10"/>
    <cellStyle name="měny 2 5" xfId="24"/>
    <cellStyle name="Normální" xfId="0" builtinId="0"/>
    <cellStyle name="normální 2" xfId="5"/>
    <cellStyle name="normální 3" xfId="2"/>
    <cellStyle name="normální 3 2" xfId="15"/>
    <cellStyle name="Normální 4" xfId="20"/>
    <cellStyle name="Normální 6" xfId="16"/>
    <cellStyle name="Normální 8" xfId="17"/>
    <cellStyle name="Normální 9" xfId="18"/>
    <cellStyle name="TableStyleLight1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tjaro/Documents/ve&#345;ejn&#233;%20zak&#225;zky/monitoring%2001-2014/monit_2_pol_2016/2_%20pololet&#237;%202016_P&#345;&#237;loha_&#269;_3_OP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tjaro/Documents/ve&#345;ejn&#233;%20zak&#225;zky/monitoring%2001-2014/monit_2_pol_2016/P&#345;&#237;loha_&#269;_3_-_Evidence_ve&#345;ejn&#253;ch_zak&#225;zek_o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-50"/>
      <sheetName val="50-199"/>
      <sheetName val="200-1 999"/>
      <sheetName val="nad 2 mil."/>
      <sheetName val="List1"/>
    </sheetNames>
    <sheetDataSet>
      <sheetData sheetId="0">
        <row r="7">
          <cell r="C7">
            <v>220949</v>
          </cell>
          <cell r="D7">
            <v>23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-50"/>
      <sheetName val="50-199"/>
      <sheetName val="200-1 999"/>
      <sheetName val="nad 2 mil."/>
      <sheetName val="List1"/>
    </sheetNames>
    <sheetDataSet>
      <sheetData sheetId="0"/>
      <sheetData sheetId="1"/>
      <sheetData sheetId="2">
        <row r="10">
          <cell r="C10" t="str">
            <v>ČEZ Korporátní služby, s.r.o.</v>
          </cell>
          <cell r="E10" t="str">
            <v>Nákup posuvných archivačních regálů</v>
          </cell>
          <cell r="F10">
            <v>343331.45</v>
          </cell>
          <cell r="G10">
            <v>283745</v>
          </cell>
          <cell r="H10">
            <v>283745</v>
          </cell>
          <cell r="I10">
            <v>0</v>
          </cell>
        </row>
        <row r="11">
          <cell r="C11" t="str">
            <v>Omexom GA Energo s.r.o.</v>
          </cell>
          <cell r="E11" t="str">
            <v>"Přípolož HDPE-DC_DC_Děčín, DTS 1959"</v>
          </cell>
          <cell r="F11">
            <v>680262</v>
          </cell>
          <cell r="G11">
            <v>562200</v>
          </cell>
          <cell r="H11">
            <v>562200</v>
          </cell>
          <cell r="I11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31" zoomScaleNormal="100" workbookViewId="0">
      <selection activeCell="J60" sqref="J60"/>
    </sheetView>
  </sheetViews>
  <sheetFormatPr defaultRowHeight="14.4" x14ac:dyDescent="0.3"/>
  <cols>
    <col min="2" max="2" width="34.5546875" bestFit="1" customWidth="1"/>
    <col min="3" max="3" width="18.5546875" customWidth="1"/>
    <col min="4" max="4" width="26.88671875" customWidth="1"/>
  </cols>
  <sheetData>
    <row r="1" spans="1:4" x14ac:dyDescent="0.3">
      <c r="A1" s="247" t="s">
        <v>52</v>
      </c>
      <c r="B1" s="247"/>
      <c r="C1" s="247"/>
      <c r="D1" s="247"/>
    </row>
    <row r="2" spans="1:4" x14ac:dyDescent="0.3">
      <c r="A2" s="60" t="s">
        <v>0</v>
      </c>
      <c r="B2" s="60"/>
      <c r="C2" s="248" t="s">
        <v>59</v>
      </c>
      <c r="D2" s="249"/>
    </row>
    <row r="3" spans="1:4" x14ac:dyDescent="0.3">
      <c r="A3" s="60"/>
      <c r="B3" s="59"/>
      <c r="C3" s="59"/>
      <c r="D3" s="95" t="s">
        <v>53</v>
      </c>
    </row>
    <row r="4" spans="1:4" ht="15.6" x14ac:dyDescent="0.3">
      <c r="A4" s="250" t="s">
        <v>54</v>
      </c>
      <c r="B4" s="250"/>
      <c r="C4" s="250"/>
      <c r="D4" s="250"/>
    </row>
    <row r="5" spans="1:4" ht="15" thickBot="1" x14ac:dyDescent="0.35">
      <c r="A5" s="251" t="s">
        <v>68</v>
      </c>
      <c r="B5" s="251"/>
      <c r="C5" s="251"/>
      <c r="D5" s="251"/>
    </row>
    <row r="6" spans="1:4" ht="31.2" thickBot="1" x14ac:dyDescent="0.35">
      <c r="A6" s="76" t="s">
        <v>3</v>
      </c>
      <c r="B6" s="75" t="s">
        <v>4</v>
      </c>
      <c r="C6" s="68" t="s">
        <v>55</v>
      </c>
      <c r="D6" s="67" t="s">
        <v>5</v>
      </c>
    </row>
    <row r="7" spans="1:4" x14ac:dyDescent="0.3">
      <c r="A7" s="87">
        <v>30</v>
      </c>
      <c r="B7" s="88" t="s">
        <v>56</v>
      </c>
      <c r="C7" s="89">
        <f>'[1]5-50'!C7</f>
        <v>220949</v>
      </c>
      <c r="D7" s="90">
        <f>'[1]5-50'!D7</f>
        <v>23</v>
      </c>
    </row>
    <row r="8" spans="1:4" x14ac:dyDescent="0.3">
      <c r="A8" s="62">
        <v>31</v>
      </c>
      <c r="B8" s="61" t="s">
        <v>12</v>
      </c>
      <c r="C8" s="116">
        <v>4599972.25</v>
      </c>
      <c r="D8" s="117">
        <v>275</v>
      </c>
    </row>
    <row r="9" spans="1:4" x14ac:dyDescent="0.3">
      <c r="A9" s="62">
        <v>34</v>
      </c>
      <c r="B9" s="61" t="s">
        <v>13</v>
      </c>
      <c r="C9" s="129">
        <v>374926</v>
      </c>
      <c r="D9" s="130">
        <v>37</v>
      </c>
    </row>
    <row r="10" spans="1:4" x14ac:dyDescent="0.3">
      <c r="A10" s="62">
        <v>36</v>
      </c>
      <c r="B10" s="61" t="s">
        <v>14</v>
      </c>
      <c r="C10" s="110">
        <v>651017</v>
      </c>
      <c r="D10" s="111">
        <v>24</v>
      </c>
    </row>
    <row r="11" spans="1:4" x14ac:dyDescent="0.3">
      <c r="A11" s="62">
        <v>37</v>
      </c>
      <c r="B11" s="61" t="s">
        <v>48</v>
      </c>
      <c r="C11" s="138">
        <v>20857689</v>
      </c>
      <c r="D11" s="137">
        <v>563</v>
      </c>
    </row>
    <row r="12" spans="1:4" s="120" customFormat="1" x14ac:dyDescent="0.3">
      <c r="A12" s="121"/>
      <c r="B12" s="135" t="s">
        <v>205</v>
      </c>
      <c r="C12" s="136">
        <v>1580195</v>
      </c>
      <c r="D12" s="137">
        <v>90</v>
      </c>
    </row>
    <row r="13" spans="1:4" x14ac:dyDescent="0.3">
      <c r="A13" s="62">
        <v>38</v>
      </c>
      <c r="B13" s="61" t="s">
        <v>15</v>
      </c>
      <c r="C13" s="116">
        <v>242913</v>
      </c>
      <c r="D13" s="117">
        <v>15</v>
      </c>
    </row>
    <row r="14" spans="1:4" x14ac:dyDescent="0.3">
      <c r="A14" s="63">
        <v>39</v>
      </c>
      <c r="B14" s="64" t="s">
        <v>16</v>
      </c>
      <c r="C14" s="66">
        <v>764643.83</v>
      </c>
      <c r="D14" s="74">
        <v>34</v>
      </c>
    </row>
    <row r="15" spans="1:4" x14ac:dyDescent="0.3">
      <c r="A15" s="62"/>
      <c r="B15" s="61" t="s">
        <v>57</v>
      </c>
      <c r="C15" s="113">
        <v>508023.03999999998</v>
      </c>
      <c r="D15" s="114">
        <v>31</v>
      </c>
    </row>
    <row r="16" spans="1:4" x14ac:dyDescent="0.3">
      <c r="A16" s="63"/>
      <c r="B16" s="107" t="s">
        <v>181</v>
      </c>
      <c r="C16" s="115">
        <v>266318</v>
      </c>
      <c r="D16" s="118">
        <v>10</v>
      </c>
    </row>
    <row r="17" spans="1:4" x14ac:dyDescent="0.3">
      <c r="A17" s="63"/>
      <c r="B17" s="107" t="s">
        <v>182</v>
      </c>
      <c r="C17" s="126">
        <v>449407</v>
      </c>
      <c r="D17" s="127">
        <v>26</v>
      </c>
    </row>
    <row r="18" spans="1:4" ht="15" thickBot="1" x14ac:dyDescent="0.35">
      <c r="A18" s="69"/>
      <c r="B18" s="73" t="s">
        <v>17</v>
      </c>
      <c r="C18" s="131">
        <v>654086</v>
      </c>
      <c r="D18" s="132">
        <v>35</v>
      </c>
    </row>
    <row r="19" spans="1:4" ht="15" thickBot="1" x14ac:dyDescent="0.35">
      <c r="A19" s="91"/>
      <c r="B19" s="92" t="s">
        <v>18</v>
      </c>
      <c r="C19" s="93">
        <f>SUM(C7:C18)</f>
        <v>31170139.119999997</v>
      </c>
      <c r="D19" s="93">
        <f>SUM(D7:D18)</f>
        <v>1163</v>
      </c>
    </row>
    <row r="20" spans="1:4" x14ac:dyDescent="0.3">
      <c r="A20" s="71">
        <v>1</v>
      </c>
      <c r="B20" s="72" t="s">
        <v>28</v>
      </c>
      <c r="C20" s="133">
        <v>1405556</v>
      </c>
      <c r="D20" s="134">
        <v>56</v>
      </c>
    </row>
    <row r="21" spans="1:4" x14ac:dyDescent="0.3">
      <c r="A21" s="62">
        <v>2</v>
      </c>
      <c r="B21" s="61" t="s">
        <v>29</v>
      </c>
      <c r="C21" s="129">
        <v>3055757</v>
      </c>
      <c r="D21" s="130">
        <v>172</v>
      </c>
    </row>
    <row r="22" spans="1:4" x14ac:dyDescent="0.3">
      <c r="A22" s="62">
        <v>4</v>
      </c>
      <c r="B22" s="61" t="s">
        <v>19</v>
      </c>
      <c r="C22" s="77">
        <v>2091999</v>
      </c>
      <c r="D22" s="78">
        <v>99</v>
      </c>
    </row>
    <row r="23" spans="1:4" x14ac:dyDescent="0.3">
      <c r="A23" s="62">
        <v>5</v>
      </c>
      <c r="B23" s="61" t="s">
        <v>31</v>
      </c>
      <c r="C23" s="65">
        <v>612408</v>
      </c>
      <c r="D23" s="79">
        <v>37</v>
      </c>
    </row>
    <row r="24" spans="1:4" x14ac:dyDescent="0.3">
      <c r="A24" s="62">
        <v>6</v>
      </c>
      <c r="B24" s="61" t="s">
        <v>20</v>
      </c>
      <c r="C24" s="65">
        <v>4421454</v>
      </c>
      <c r="D24" s="79">
        <v>259</v>
      </c>
    </row>
    <row r="25" spans="1:4" x14ac:dyDescent="0.3">
      <c r="A25" s="62">
        <v>7</v>
      </c>
      <c r="B25" s="61" t="s">
        <v>32</v>
      </c>
      <c r="C25" s="65">
        <v>979876</v>
      </c>
      <c r="D25" s="79">
        <v>62</v>
      </c>
    </row>
    <row r="26" spans="1:4" x14ac:dyDescent="0.3">
      <c r="A26" s="62">
        <v>8</v>
      </c>
      <c r="B26" s="61" t="s">
        <v>33</v>
      </c>
      <c r="C26" s="65">
        <v>637431</v>
      </c>
      <c r="D26" s="79">
        <v>39</v>
      </c>
    </row>
    <row r="27" spans="1:4" x14ac:dyDescent="0.3">
      <c r="A27" s="62">
        <v>9</v>
      </c>
      <c r="B27" s="61" t="s">
        <v>34</v>
      </c>
      <c r="C27" s="65">
        <v>1505781.22</v>
      </c>
      <c r="D27" s="79">
        <v>72</v>
      </c>
    </row>
    <row r="28" spans="1:4" x14ac:dyDescent="0.3">
      <c r="A28" s="62">
        <v>10</v>
      </c>
      <c r="B28" s="61" t="s">
        <v>35</v>
      </c>
      <c r="C28" s="65">
        <v>2098889.58</v>
      </c>
      <c r="D28" s="79">
        <v>82</v>
      </c>
    </row>
    <row r="29" spans="1:4" x14ac:dyDescent="0.3">
      <c r="A29" s="62">
        <v>11</v>
      </c>
      <c r="B29" s="61" t="s">
        <v>36</v>
      </c>
      <c r="C29" s="65">
        <v>303057</v>
      </c>
      <c r="D29" s="79">
        <v>9</v>
      </c>
    </row>
    <row r="30" spans="1:4" x14ac:dyDescent="0.3">
      <c r="A30" s="62">
        <v>12</v>
      </c>
      <c r="B30" s="61" t="s">
        <v>37</v>
      </c>
      <c r="C30" s="65">
        <v>803443</v>
      </c>
      <c r="D30" s="79">
        <v>46</v>
      </c>
    </row>
    <row r="31" spans="1:4" x14ac:dyDescent="0.3">
      <c r="A31" s="62">
        <v>13</v>
      </c>
      <c r="B31" s="61" t="s">
        <v>38</v>
      </c>
      <c r="C31" s="80">
        <v>938697</v>
      </c>
      <c r="D31" s="81">
        <v>55</v>
      </c>
    </row>
    <row r="32" spans="1:4" x14ac:dyDescent="0.3">
      <c r="A32" s="62">
        <v>14</v>
      </c>
      <c r="B32" s="61" t="s">
        <v>39</v>
      </c>
      <c r="C32" s="65">
        <v>916455.61</v>
      </c>
      <c r="D32" s="79">
        <v>54</v>
      </c>
    </row>
    <row r="33" spans="1:4" x14ac:dyDescent="0.3">
      <c r="A33" s="62">
        <v>15</v>
      </c>
      <c r="B33" s="61" t="s">
        <v>21</v>
      </c>
      <c r="C33" s="65">
        <v>165281</v>
      </c>
      <c r="D33" s="79">
        <v>7</v>
      </c>
    </row>
    <row r="34" spans="1:4" x14ac:dyDescent="0.3">
      <c r="A34" s="62">
        <v>16</v>
      </c>
      <c r="B34" s="61" t="s">
        <v>40</v>
      </c>
      <c r="C34" s="82">
        <v>568562</v>
      </c>
      <c r="D34" s="83">
        <v>26</v>
      </c>
    </row>
    <row r="35" spans="1:4" x14ac:dyDescent="0.3">
      <c r="A35" s="62">
        <v>17</v>
      </c>
      <c r="B35" s="61" t="s">
        <v>22</v>
      </c>
      <c r="C35" s="82">
        <v>998336.1</v>
      </c>
      <c r="D35" s="84">
        <v>60</v>
      </c>
    </row>
    <row r="36" spans="1:4" x14ac:dyDescent="0.3">
      <c r="A36" s="62">
        <v>18</v>
      </c>
      <c r="B36" s="61" t="s">
        <v>41</v>
      </c>
      <c r="C36" s="65">
        <v>569628</v>
      </c>
      <c r="D36" s="79">
        <v>14</v>
      </c>
    </row>
    <row r="37" spans="1:4" x14ac:dyDescent="0.3">
      <c r="A37" s="62">
        <v>19</v>
      </c>
      <c r="B37" s="61" t="s">
        <v>42</v>
      </c>
      <c r="C37" s="65">
        <v>960214.06</v>
      </c>
      <c r="D37" s="85">
        <v>54</v>
      </c>
    </row>
    <row r="38" spans="1:4" x14ac:dyDescent="0.3">
      <c r="A38" s="62">
        <v>20</v>
      </c>
      <c r="B38" s="61" t="s">
        <v>23</v>
      </c>
      <c r="C38" s="65">
        <v>2041035</v>
      </c>
      <c r="D38" s="79">
        <v>109</v>
      </c>
    </row>
    <row r="39" spans="1:4" x14ac:dyDescent="0.3">
      <c r="A39" s="62">
        <v>21</v>
      </c>
      <c r="B39" s="61" t="s">
        <v>43</v>
      </c>
      <c r="C39" s="65">
        <v>941105.65</v>
      </c>
      <c r="D39" s="79">
        <v>40</v>
      </c>
    </row>
    <row r="40" spans="1:4" x14ac:dyDescent="0.3">
      <c r="A40" s="62">
        <v>22</v>
      </c>
      <c r="B40" s="61" t="s">
        <v>24</v>
      </c>
      <c r="C40" s="65">
        <v>674707.75</v>
      </c>
      <c r="D40" s="79">
        <v>25</v>
      </c>
    </row>
    <row r="41" spans="1:4" x14ac:dyDescent="0.3">
      <c r="A41" s="62">
        <v>23</v>
      </c>
      <c r="B41" s="61" t="s">
        <v>44</v>
      </c>
      <c r="C41" s="65">
        <v>215297</v>
      </c>
      <c r="D41" s="79">
        <v>11</v>
      </c>
    </row>
    <row r="42" spans="1:4" x14ac:dyDescent="0.3">
      <c r="A42" s="63">
        <v>24</v>
      </c>
      <c r="B42" s="64" t="s">
        <v>45</v>
      </c>
      <c r="C42" s="65">
        <v>1652173.6</v>
      </c>
      <c r="D42" s="86">
        <v>103</v>
      </c>
    </row>
    <row r="43" spans="1:4" ht="15" thickBot="1" x14ac:dyDescent="0.35">
      <c r="A43" s="70">
        <v>25</v>
      </c>
      <c r="B43" s="64" t="s">
        <v>25</v>
      </c>
      <c r="C43" s="82">
        <v>3886814</v>
      </c>
      <c r="D43" s="84">
        <v>199</v>
      </c>
    </row>
    <row r="44" spans="1:4" ht="15" thickBot="1" x14ac:dyDescent="0.35">
      <c r="A44" s="243" t="s">
        <v>58</v>
      </c>
      <c r="B44" s="244"/>
      <c r="C44" s="94">
        <f>SUM(C20:C43)</f>
        <v>32443958.57</v>
      </c>
      <c r="D44" s="94">
        <f>SUM(D20:D43)</f>
        <v>1690</v>
      </c>
    </row>
    <row r="45" spans="1:4" ht="15" thickBot="1" x14ac:dyDescent="0.35">
      <c r="A45" s="245" t="s">
        <v>385</v>
      </c>
      <c r="B45" s="246"/>
      <c r="C45" s="169">
        <f>SUM(C44,C19)</f>
        <v>63614097.689999998</v>
      </c>
      <c r="D45" s="169">
        <f>SUM(D19,D44)</f>
        <v>2853</v>
      </c>
    </row>
    <row r="51" spans="2:8" x14ac:dyDescent="0.3">
      <c r="E51" s="201"/>
    </row>
    <row r="56" spans="2:8" x14ac:dyDescent="0.3">
      <c r="B56" s="204"/>
      <c r="C56" s="202"/>
      <c r="D56" s="202"/>
      <c r="G56" s="206"/>
      <c r="H56" s="206"/>
    </row>
    <row r="68" spans="3:3" x14ac:dyDescent="0.3">
      <c r="C68" s="202"/>
    </row>
  </sheetData>
  <mergeCells count="6">
    <mergeCell ref="A44:B44"/>
    <mergeCell ref="A45:B45"/>
    <mergeCell ref="A1:D1"/>
    <mergeCell ref="C2:D2"/>
    <mergeCell ref="A4:D4"/>
    <mergeCell ref="A5:D5"/>
  </mergeCells>
  <pageMargins left="0.70866141732283472" right="0.70866141732283472" top="0.78740157480314965" bottom="0.78740157480314965" header="0.31496062992125984" footer="0.31496062992125984"/>
  <pageSetup paperSize="9" scale="9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zoomScale="83" zoomScaleNormal="83" workbookViewId="0">
      <pane xSplit="2" ySplit="5" topLeftCell="C57" activePane="bottomRight" state="frozen"/>
      <selection activeCell="J60" sqref="J60"/>
      <selection pane="topRight" activeCell="J60" sqref="J60"/>
      <selection pane="bottomLeft" activeCell="J60" sqref="J60"/>
      <selection pane="bottomRight" activeCell="K61" sqref="K61"/>
    </sheetView>
  </sheetViews>
  <sheetFormatPr defaultRowHeight="14.4" x14ac:dyDescent="0.3"/>
  <cols>
    <col min="2" max="2" width="24" customWidth="1"/>
    <col min="3" max="3" width="27" style="26" customWidth="1"/>
    <col min="4" max="4" width="14" customWidth="1"/>
    <col min="5" max="5" width="22" style="26" customWidth="1"/>
    <col min="6" max="8" width="16.5546875" customWidth="1"/>
    <col min="9" max="9" width="14.88671875" customWidth="1"/>
    <col min="10" max="10" width="10.6640625" customWidth="1"/>
  </cols>
  <sheetData>
    <row r="1" spans="1:12" x14ac:dyDescent="0.3">
      <c r="A1" s="253" t="s">
        <v>49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2" x14ac:dyDescent="0.3">
      <c r="A2" s="49" t="s">
        <v>0</v>
      </c>
      <c r="B2" s="5"/>
      <c r="C2" s="50"/>
      <c r="D2" s="5"/>
      <c r="E2" s="50"/>
      <c r="F2" s="5"/>
      <c r="G2" s="252" t="s">
        <v>66</v>
      </c>
      <c r="H2" s="252"/>
      <c r="I2" s="5"/>
      <c r="J2" s="51" t="s">
        <v>1</v>
      </c>
      <c r="K2" s="48"/>
      <c r="L2" s="48"/>
    </row>
    <row r="3" spans="1:12" ht="15.6" x14ac:dyDescent="0.3">
      <c r="A3" s="256" t="s">
        <v>2</v>
      </c>
      <c r="B3" s="256"/>
      <c r="C3" s="256"/>
      <c r="D3" s="256"/>
      <c r="E3" s="256"/>
      <c r="F3" s="256"/>
      <c r="G3" s="256"/>
      <c r="H3" s="256"/>
      <c r="I3" s="256"/>
      <c r="J3" s="256"/>
    </row>
    <row r="4" spans="1:12" ht="15" thickBot="1" x14ac:dyDescent="0.35">
      <c r="A4" s="251" t="s">
        <v>68</v>
      </c>
      <c r="B4" s="251"/>
      <c r="C4" s="251"/>
      <c r="D4" s="251"/>
      <c r="E4" s="251"/>
      <c r="F4" s="251"/>
      <c r="G4" s="251"/>
      <c r="H4" s="251"/>
      <c r="I4" s="251"/>
      <c r="J4" s="251"/>
    </row>
    <row r="5" spans="1:12" ht="51.6" thickBot="1" x14ac:dyDescent="0.35">
      <c r="A5" s="1" t="s">
        <v>3</v>
      </c>
      <c r="B5" s="9" t="s">
        <v>4</v>
      </c>
      <c r="C5" s="16" t="s">
        <v>46</v>
      </c>
      <c r="D5" s="2" t="s">
        <v>6</v>
      </c>
      <c r="E5" s="16" t="s">
        <v>7</v>
      </c>
      <c r="F5" s="2" t="s">
        <v>8</v>
      </c>
      <c r="G5" s="16" t="s">
        <v>9</v>
      </c>
      <c r="H5" s="2" t="s">
        <v>10</v>
      </c>
      <c r="I5" s="8" t="s">
        <v>11</v>
      </c>
      <c r="J5" s="17" t="s">
        <v>47</v>
      </c>
    </row>
    <row r="6" spans="1:12" s="206" customFormat="1" x14ac:dyDescent="0.3">
      <c r="A6" s="262">
        <v>31</v>
      </c>
      <c r="B6" s="260" t="s">
        <v>12</v>
      </c>
      <c r="C6" s="209" t="s">
        <v>183</v>
      </c>
      <c r="E6" s="210" t="s">
        <v>184</v>
      </c>
      <c r="F6" s="211">
        <v>106338.4</v>
      </c>
      <c r="G6" s="211">
        <v>87880.97</v>
      </c>
      <c r="H6" s="212">
        <v>91110</v>
      </c>
      <c r="I6" s="213">
        <v>15228.4</v>
      </c>
      <c r="J6" s="274"/>
    </row>
    <row r="7" spans="1:12" s="206" customFormat="1" ht="21" thickBot="1" x14ac:dyDescent="0.35">
      <c r="A7" s="263"/>
      <c r="B7" s="261"/>
      <c r="C7" s="3" t="s">
        <v>185</v>
      </c>
      <c r="D7" s="214"/>
      <c r="E7" s="11" t="s">
        <v>186</v>
      </c>
      <c r="F7" s="101">
        <v>99196</v>
      </c>
      <c r="G7" s="101">
        <v>81980</v>
      </c>
      <c r="H7" s="215">
        <v>81980</v>
      </c>
      <c r="I7" s="101" t="s">
        <v>187</v>
      </c>
      <c r="J7" s="214"/>
    </row>
    <row r="8" spans="1:12" s="206" customFormat="1" x14ac:dyDescent="0.3">
      <c r="A8" s="262">
        <v>36</v>
      </c>
      <c r="B8" s="260" t="s">
        <v>14</v>
      </c>
      <c r="C8" s="109" t="s">
        <v>69</v>
      </c>
      <c r="D8" s="14" t="s">
        <v>76</v>
      </c>
      <c r="E8" s="13" t="s">
        <v>83</v>
      </c>
      <c r="F8" s="33">
        <v>82674.460000000006</v>
      </c>
      <c r="G8" s="33">
        <v>68326</v>
      </c>
      <c r="H8" s="34">
        <v>107000</v>
      </c>
      <c r="I8" s="216">
        <f t="shared" ref="I8:I21" si="0">H8-G8</f>
        <v>38674</v>
      </c>
      <c r="J8" s="275">
        <v>4</v>
      </c>
    </row>
    <row r="9" spans="1:12" s="206" customFormat="1" ht="20.399999999999999" x14ac:dyDescent="0.3">
      <c r="A9" s="263"/>
      <c r="B9" s="261"/>
      <c r="C9" s="109" t="s">
        <v>70</v>
      </c>
      <c r="D9" s="14" t="s">
        <v>77</v>
      </c>
      <c r="E9" s="13" t="s">
        <v>84</v>
      </c>
      <c r="F9" s="33">
        <v>104423</v>
      </c>
      <c r="G9" s="33">
        <v>86300</v>
      </c>
      <c r="H9" s="34">
        <v>130000</v>
      </c>
      <c r="I9" s="216">
        <f t="shared" si="0"/>
        <v>43700</v>
      </c>
      <c r="J9" s="275">
        <v>3</v>
      </c>
    </row>
    <row r="10" spans="1:12" s="206" customFormat="1" ht="30.6" x14ac:dyDescent="0.3">
      <c r="A10" s="263"/>
      <c r="B10" s="261"/>
      <c r="C10" s="109" t="s">
        <v>71</v>
      </c>
      <c r="D10" s="14" t="s">
        <v>78</v>
      </c>
      <c r="E10" s="13" t="s">
        <v>85</v>
      </c>
      <c r="F10" s="33">
        <v>142780</v>
      </c>
      <c r="G10" s="33">
        <v>118000</v>
      </c>
      <c r="H10" s="34">
        <v>192155</v>
      </c>
      <c r="I10" s="216">
        <f t="shared" si="0"/>
        <v>74155</v>
      </c>
      <c r="J10" s="276">
        <v>3</v>
      </c>
    </row>
    <row r="11" spans="1:12" s="206" customFormat="1" ht="30.6" x14ac:dyDescent="0.3">
      <c r="A11" s="263"/>
      <c r="B11" s="261"/>
      <c r="C11" s="109" t="s">
        <v>72</v>
      </c>
      <c r="D11" s="14" t="s">
        <v>79</v>
      </c>
      <c r="E11" s="13" t="s">
        <v>86</v>
      </c>
      <c r="F11" s="33">
        <v>135085.60999999999</v>
      </c>
      <c r="G11" s="33">
        <v>111641</v>
      </c>
      <c r="H11" s="34">
        <v>154947</v>
      </c>
      <c r="I11" s="217">
        <f t="shared" si="0"/>
        <v>43306</v>
      </c>
      <c r="J11" s="148">
        <v>1</v>
      </c>
    </row>
    <row r="12" spans="1:12" s="206" customFormat="1" ht="20.399999999999999" x14ac:dyDescent="0.3">
      <c r="A12" s="263"/>
      <c r="B12" s="261"/>
      <c r="C12" s="109" t="s">
        <v>73</v>
      </c>
      <c r="D12" s="14" t="s">
        <v>80</v>
      </c>
      <c r="E12" s="13" t="s">
        <v>87</v>
      </c>
      <c r="F12" s="33">
        <v>205931</v>
      </c>
      <c r="G12" s="33">
        <v>170191</v>
      </c>
      <c r="H12" s="34">
        <v>150000</v>
      </c>
      <c r="I12" s="216">
        <f t="shared" si="0"/>
        <v>-20191</v>
      </c>
      <c r="J12" s="275">
        <v>3</v>
      </c>
    </row>
    <row r="13" spans="1:12" s="206" customFormat="1" ht="20.399999999999999" x14ac:dyDescent="0.3">
      <c r="A13" s="263"/>
      <c r="B13" s="261"/>
      <c r="C13" s="3" t="s">
        <v>74</v>
      </c>
      <c r="D13" s="128" t="s">
        <v>81</v>
      </c>
      <c r="E13" s="11" t="s">
        <v>88</v>
      </c>
      <c r="F13" s="35">
        <v>169838</v>
      </c>
      <c r="G13" s="35">
        <v>140362</v>
      </c>
      <c r="H13" s="36">
        <v>158179</v>
      </c>
      <c r="I13" s="101">
        <f t="shared" si="0"/>
        <v>17817</v>
      </c>
      <c r="J13" s="148">
        <v>2</v>
      </c>
    </row>
    <row r="14" spans="1:12" s="206" customFormat="1" ht="20.399999999999999" x14ac:dyDescent="0.3">
      <c r="A14" s="263"/>
      <c r="B14" s="261"/>
      <c r="C14" s="218" t="s">
        <v>214</v>
      </c>
      <c r="D14" s="219"/>
      <c r="E14" s="220" t="s">
        <v>209</v>
      </c>
      <c r="F14" s="221">
        <v>139634</v>
      </c>
      <c r="G14" s="222">
        <v>115400</v>
      </c>
      <c r="H14" s="222">
        <v>125000</v>
      </c>
      <c r="I14" s="221">
        <v>9600</v>
      </c>
      <c r="J14" s="277">
        <v>2</v>
      </c>
    </row>
    <row r="15" spans="1:12" s="206" customFormat="1" ht="21" thickBot="1" x14ac:dyDescent="0.35">
      <c r="A15" s="264"/>
      <c r="B15" s="261"/>
      <c r="C15" s="4" t="s">
        <v>75</v>
      </c>
      <c r="D15" s="20" t="s">
        <v>82</v>
      </c>
      <c r="E15" s="21" t="s">
        <v>89</v>
      </c>
      <c r="F15" s="37">
        <v>143820.6</v>
      </c>
      <c r="G15" s="37">
        <v>118860</v>
      </c>
      <c r="H15" s="38">
        <v>160000</v>
      </c>
      <c r="I15" s="221">
        <f t="shared" si="0"/>
        <v>41140</v>
      </c>
      <c r="J15" s="278">
        <v>1</v>
      </c>
    </row>
    <row r="16" spans="1:12" s="206" customFormat="1" ht="30.6" x14ac:dyDescent="0.3">
      <c r="A16" s="266">
        <v>37</v>
      </c>
      <c r="B16" s="260" t="s">
        <v>48</v>
      </c>
      <c r="C16" s="223" t="s">
        <v>211</v>
      </c>
      <c r="D16" s="224"/>
      <c r="E16" s="225" t="s">
        <v>206</v>
      </c>
      <c r="F16" s="213">
        <v>124195</v>
      </c>
      <c r="G16" s="226">
        <v>102640</v>
      </c>
      <c r="H16" s="226">
        <v>134640</v>
      </c>
      <c r="I16" s="213">
        <v>32000</v>
      </c>
      <c r="J16" s="279">
        <v>1</v>
      </c>
    </row>
    <row r="17" spans="1:10" s="206" customFormat="1" ht="30.6" x14ac:dyDescent="0.3">
      <c r="A17" s="267"/>
      <c r="B17" s="261"/>
      <c r="C17" s="218" t="s">
        <v>212</v>
      </c>
      <c r="D17" s="219"/>
      <c r="E17" s="220" t="s">
        <v>207</v>
      </c>
      <c r="F17" s="221">
        <v>104483.5</v>
      </c>
      <c r="G17" s="222">
        <v>86350</v>
      </c>
      <c r="H17" s="222">
        <v>98500</v>
      </c>
      <c r="I17" s="221">
        <v>12150</v>
      </c>
      <c r="J17" s="277">
        <v>1</v>
      </c>
    </row>
    <row r="18" spans="1:10" s="206" customFormat="1" ht="30.6" x14ac:dyDescent="0.3">
      <c r="A18" s="267"/>
      <c r="B18" s="261"/>
      <c r="C18" s="218" t="s">
        <v>213</v>
      </c>
      <c r="D18" s="219"/>
      <c r="E18" s="220" t="s">
        <v>208</v>
      </c>
      <c r="F18" s="221">
        <v>132961</v>
      </c>
      <c r="G18" s="222">
        <v>109885</v>
      </c>
      <c r="H18" s="222">
        <v>115885</v>
      </c>
      <c r="I18" s="221">
        <v>6000</v>
      </c>
      <c r="J18" s="277">
        <v>1</v>
      </c>
    </row>
    <row r="19" spans="1:10" s="206" customFormat="1" ht="21" thickBot="1" x14ac:dyDescent="0.35">
      <c r="A19" s="267"/>
      <c r="B19" s="268"/>
      <c r="C19" s="141" t="s">
        <v>215</v>
      </c>
      <c r="D19" s="139"/>
      <c r="E19" s="227" t="s">
        <v>210</v>
      </c>
      <c r="F19" s="228">
        <v>156090</v>
      </c>
      <c r="G19" s="229">
        <v>129000</v>
      </c>
      <c r="H19" s="229">
        <v>129000</v>
      </c>
      <c r="I19" s="228">
        <f>N16-     N16</f>
        <v>0</v>
      </c>
      <c r="J19" s="280" t="s">
        <v>204</v>
      </c>
    </row>
    <row r="20" spans="1:10" s="206" customFormat="1" ht="21" thickBot="1" x14ac:dyDescent="0.35">
      <c r="A20" s="200">
        <v>39</v>
      </c>
      <c r="B20" s="199" t="s">
        <v>16</v>
      </c>
      <c r="C20" s="23" t="s">
        <v>221</v>
      </c>
      <c r="D20" s="24" t="s">
        <v>222</v>
      </c>
      <c r="E20" s="25" t="s">
        <v>388</v>
      </c>
      <c r="F20" s="39">
        <v>227700</v>
      </c>
      <c r="G20" s="39">
        <v>198000</v>
      </c>
      <c r="H20" s="40">
        <v>198000</v>
      </c>
      <c r="I20" s="213">
        <v>0</v>
      </c>
      <c r="J20" s="281">
        <v>1</v>
      </c>
    </row>
    <row r="21" spans="1:10" s="206" customFormat="1" ht="15" thickBot="1" x14ac:dyDescent="0.35">
      <c r="A21" s="257" t="s">
        <v>18</v>
      </c>
      <c r="B21" s="258"/>
      <c r="C21" s="258"/>
      <c r="D21" s="258"/>
      <c r="E21" s="259"/>
      <c r="F21" s="230">
        <f>SUM(F6:F20)</f>
        <v>2075150.57</v>
      </c>
      <c r="G21" s="231">
        <f>SUM(G6:G20)</f>
        <v>1724815.97</v>
      </c>
      <c r="H21" s="232">
        <f>SUM(H6:H20)</f>
        <v>2026396</v>
      </c>
      <c r="I21" s="233">
        <f t="shared" si="0"/>
        <v>301580.03000000003</v>
      </c>
      <c r="J21" s="282"/>
    </row>
    <row r="22" spans="1:10" s="206" customFormat="1" ht="30.6" x14ac:dyDescent="0.3">
      <c r="A22" s="234">
        <v>2</v>
      </c>
      <c r="B22" s="11" t="s">
        <v>29</v>
      </c>
      <c r="C22" s="128" t="s">
        <v>202</v>
      </c>
      <c r="D22" s="128" t="s">
        <v>203</v>
      </c>
      <c r="E22" s="128" t="s">
        <v>389</v>
      </c>
      <c r="F22" s="170">
        <v>130592</v>
      </c>
      <c r="G22" s="170">
        <v>107927.3</v>
      </c>
      <c r="H22" s="170">
        <v>107927.3</v>
      </c>
      <c r="I22" s="170" t="s">
        <v>187</v>
      </c>
      <c r="J22" s="283" t="s">
        <v>204</v>
      </c>
    </row>
    <row r="23" spans="1:10" s="206" customFormat="1" x14ac:dyDescent="0.3">
      <c r="A23" s="234">
        <v>3</v>
      </c>
      <c r="B23" s="11" t="s">
        <v>30</v>
      </c>
      <c r="C23" s="128" t="s">
        <v>188</v>
      </c>
      <c r="D23" s="128" t="s">
        <v>189</v>
      </c>
      <c r="E23" s="128" t="s">
        <v>190</v>
      </c>
      <c r="F23" s="171">
        <v>116039</v>
      </c>
      <c r="G23" s="171">
        <v>100907.54</v>
      </c>
      <c r="H23" s="171">
        <v>118500</v>
      </c>
      <c r="I23" s="171">
        <v>17592.46</v>
      </c>
      <c r="J23" s="284" t="s">
        <v>191</v>
      </c>
    </row>
    <row r="24" spans="1:10" s="206" customFormat="1" ht="20.399999999999999" x14ac:dyDescent="0.3">
      <c r="A24" s="234">
        <v>6</v>
      </c>
      <c r="B24" s="11" t="s">
        <v>20</v>
      </c>
      <c r="C24" s="128" t="s">
        <v>223</v>
      </c>
      <c r="D24" s="128" t="s">
        <v>224</v>
      </c>
      <c r="E24" s="128" t="s">
        <v>225</v>
      </c>
      <c r="F24" s="170">
        <v>100000</v>
      </c>
      <c r="G24" s="170">
        <v>826446</v>
      </c>
      <c r="H24" s="170">
        <v>826446</v>
      </c>
      <c r="I24" s="170">
        <f>H24-G24</f>
        <v>0</v>
      </c>
      <c r="J24" s="283" t="s">
        <v>204</v>
      </c>
    </row>
    <row r="25" spans="1:10" s="206" customFormat="1" x14ac:dyDescent="0.3">
      <c r="A25" s="234"/>
      <c r="B25" s="11"/>
      <c r="C25" s="128" t="s">
        <v>226</v>
      </c>
      <c r="D25" s="128" t="s">
        <v>227</v>
      </c>
      <c r="E25" s="128" t="s">
        <v>228</v>
      </c>
      <c r="F25" s="170">
        <v>67562.59</v>
      </c>
      <c r="G25" s="170">
        <v>55836.93</v>
      </c>
      <c r="H25" s="170">
        <v>55836.93</v>
      </c>
      <c r="I25" s="170">
        <v>0</v>
      </c>
      <c r="J25" s="283" t="s">
        <v>204</v>
      </c>
    </row>
    <row r="26" spans="1:10" s="206" customFormat="1" x14ac:dyDescent="0.3">
      <c r="A26" s="234"/>
      <c r="B26" s="11"/>
      <c r="C26" s="128" t="s">
        <v>229</v>
      </c>
      <c r="D26" s="128" t="s">
        <v>230</v>
      </c>
      <c r="E26" s="128" t="s">
        <v>231</v>
      </c>
      <c r="F26" s="170">
        <v>74750</v>
      </c>
      <c r="G26" s="170">
        <v>61776.86</v>
      </c>
      <c r="H26" s="170">
        <v>61776.86</v>
      </c>
      <c r="I26" s="170">
        <v>0</v>
      </c>
      <c r="J26" s="283" t="s">
        <v>204</v>
      </c>
    </row>
    <row r="27" spans="1:10" s="206" customFormat="1" x14ac:dyDescent="0.3">
      <c r="A27" s="234"/>
      <c r="B27" s="11"/>
      <c r="C27" s="128" t="s">
        <v>232</v>
      </c>
      <c r="D27" s="128" t="s">
        <v>233</v>
      </c>
      <c r="E27" s="128" t="s">
        <v>234</v>
      </c>
      <c r="F27" s="170">
        <v>66550</v>
      </c>
      <c r="G27" s="170">
        <v>55000</v>
      </c>
      <c r="H27" s="170">
        <v>55000</v>
      </c>
      <c r="I27" s="170">
        <v>0</v>
      </c>
      <c r="J27" s="283" t="s">
        <v>204</v>
      </c>
    </row>
    <row r="28" spans="1:10" s="206" customFormat="1" x14ac:dyDescent="0.3">
      <c r="A28" s="234"/>
      <c r="B28" s="11"/>
      <c r="C28" s="128" t="s">
        <v>235</v>
      </c>
      <c r="D28" s="128" t="s">
        <v>236</v>
      </c>
      <c r="E28" s="128" t="s">
        <v>237</v>
      </c>
      <c r="F28" s="170">
        <v>81066</v>
      </c>
      <c r="G28" s="170">
        <v>66996.69</v>
      </c>
      <c r="H28" s="170">
        <v>66996.69</v>
      </c>
      <c r="I28" s="170">
        <v>0</v>
      </c>
      <c r="J28" s="283" t="s">
        <v>204</v>
      </c>
    </row>
    <row r="29" spans="1:10" s="206" customFormat="1" x14ac:dyDescent="0.3">
      <c r="A29" s="234"/>
      <c r="B29" s="11"/>
      <c r="C29" s="128" t="s">
        <v>238</v>
      </c>
      <c r="D29" s="128" t="s">
        <v>239</v>
      </c>
      <c r="E29" s="128" t="s">
        <v>240</v>
      </c>
      <c r="F29" s="170">
        <v>81066</v>
      </c>
      <c r="G29" s="170">
        <v>81066</v>
      </c>
      <c r="H29" s="170">
        <v>81066</v>
      </c>
      <c r="I29" s="170">
        <v>0</v>
      </c>
      <c r="J29" s="283" t="s">
        <v>204</v>
      </c>
    </row>
    <row r="30" spans="1:10" s="206" customFormat="1" x14ac:dyDescent="0.3">
      <c r="A30" s="234"/>
      <c r="B30" s="11"/>
      <c r="C30" s="128" t="s">
        <v>241</v>
      </c>
      <c r="D30" s="128" t="s">
        <v>242</v>
      </c>
      <c r="E30" s="128" t="s">
        <v>243</v>
      </c>
      <c r="F30" s="170">
        <v>72600</v>
      </c>
      <c r="G30" s="170">
        <v>60000</v>
      </c>
      <c r="H30" s="170">
        <v>60000</v>
      </c>
      <c r="I30" s="170">
        <v>0</v>
      </c>
      <c r="J30" s="283" t="s">
        <v>204</v>
      </c>
    </row>
    <row r="31" spans="1:10" s="206" customFormat="1" x14ac:dyDescent="0.3">
      <c r="A31" s="234"/>
      <c r="B31" s="11"/>
      <c r="C31" s="128" t="s">
        <v>244</v>
      </c>
      <c r="D31" s="128" t="s">
        <v>245</v>
      </c>
      <c r="E31" s="128" t="s">
        <v>246</v>
      </c>
      <c r="F31" s="170">
        <v>90750</v>
      </c>
      <c r="G31" s="170">
        <v>75000</v>
      </c>
      <c r="H31" s="170">
        <v>75000</v>
      </c>
      <c r="I31" s="170">
        <v>0</v>
      </c>
      <c r="J31" s="283" t="s">
        <v>204</v>
      </c>
    </row>
    <row r="32" spans="1:10" s="206" customFormat="1" x14ac:dyDescent="0.3">
      <c r="A32" s="234"/>
      <c r="B32" s="11"/>
      <c r="C32" s="128" t="s">
        <v>247</v>
      </c>
      <c r="D32" s="128" t="s">
        <v>248</v>
      </c>
      <c r="E32" s="128" t="s">
        <v>249</v>
      </c>
      <c r="F32" s="170">
        <v>66550</v>
      </c>
      <c r="G32" s="170">
        <v>55000</v>
      </c>
      <c r="H32" s="170">
        <v>55000</v>
      </c>
      <c r="I32" s="170">
        <v>0</v>
      </c>
      <c r="J32" s="283" t="s">
        <v>204</v>
      </c>
    </row>
    <row r="33" spans="1:10" s="206" customFormat="1" x14ac:dyDescent="0.3">
      <c r="A33" s="234"/>
      <c r="B33" s="11"/>
      <c r="C33" s="128" t="s">
        <v>250</v>
      </c>
      <c r="D33" s="128" t="s">
        <v>251</v>
      </c>
      <c r="E33" s="128" t="s">
        <v>252</v>
      </c>
      <c r="F33" s="170">
        <v>72600</v>
      </c>
      <c r="G33" s="170">
        <v>60000</v>
      </c>
      <c r="H33" s="170">
        <v>60000</v>
      </c>
      <c r="I33" s="170">
        <v>0</v>
      </c>
      <c r="J33" s="283" t="s">
        <v>204</v>
      </c>
    </row>
    <row r="34" spans="1:10" s="206" customFormat="1" x14ac:dyDescent="0.3">
      <c r="A34" s="234"/>
      <c r="B34" s="11"/>
      <c r="C34" s="128" t="s">
        <v>253</v>
      </c>
      <c r="D34" s="128" t="s">
        <v>254</v>
      </c>
      <c r="E34" s="128" t="s">
        <v>255</v>
      </c>
      <c r="F34" s="170">
        <v>96800</v>
      </c>
      <c r="G34" s="170">
        <v>80000</v>
      </c>
      <c r="H34" s="170">
        <v>80000</v>
      </c>
      <c r="I34" s="170">
        <v>0</v>
      </c>
      <c r="J34" s="283" t="s">
        <v>204</v>
      </c>
    </row>
    <row r="35" spans="1:10" s="206" customFormat="1" x14ac:dyDescent="0.3">
      <c r="A35" s="234"/>
      <c r="B35" s="11"/>
      <c r="C35" s="128" t="s">
        <v>256</v>
      </c>
      <c r="D35" s="128" t="s">
        <v>257</v>
      </c>
      <c r="E35" s="128" t="s">
        <v>258</v>
      </c>
      <c r="F35" s="170">
        <v>145172</v>
      </c>
      <c r="G35" s="170">
        <v>119976.86</v>
      </c>
      <c r="H35" s="170">
        <v>119976.86</v>
      </c>
      <c r="I35" s="170">
        <v>0</v>
      </c>
      <c r="J35" s="283" t="s">
        <v>204</v>
      </c>
    </row>
    <row r="36" spans="1:10" s="206" customFormat="1" x14ac:dyDescent="0.3">
      <c r="A36" s="234"/>
      <c r="B36" s="11"/>
      <c r="C36" s="128" t="s">
        <v>259</v>
      </c>
      <c r="D36" s="128" t="s">
        <v>260</v>
      </c>
      <c r="E36" s="128" t="s">
        <v>261</v>
      </c>
      <c r="F36" s="170">
        <v>65000</v>
      </c>
      <c r="G36" s="170">
        <v>53719</v>
      </c>
      <c r="H36" s="170">
        <v>53719</v>
      </c>
      <c r="I36" s="170">
        <v>0</v>
      </c>
      <c r="J36" s="283" t="s">
        <v>204</v>
      </c>
    </row>
    <row r="37" spans="1:10" s="206" customFormat="1" x14ac:dyDescent="0.3">
      <c r="A37" s="234"/>
      <c r="B37" s="11"/>
      <c r="C37" s="128" t="s">
        <v>262</v>
      </c>
      <c r="D37" s="128" t="s">
        <v>263</v>
      </c>
      <c r="E37" s="128" t="s">
        <v>264</v>
      </c>
      <c r="F37" s="170">
        <v>70000</v>
      </c>
      <c r="G37" s="170">
        <v>57851.23</v>
      </c>
      <c r="H37" s="170">
        <v>57851.23</v>
      </c>
      <c r="I37" s="170">
        <v>0</v>
      </c>
      <c r="J37" s="283" t="s">
        <v>204</v>
      </c>
    </row>
    <row r="38" spans="1:10" s="206" customFormat="1" x14ac:dyDescent="0.3">
      <c r="A38" s="234"/>
      <c r="B38" s="11"/>
      <c r="C38" s="128" t="s">
        <v>265</v>
      </c>
      <c r="D38" s="128" t="s">
        <v>266</v>
      </c>
      <c r="E38" s="128" t="s">
        <v>267</v>
      </c>
      <c r="F38" s="170">
        <v>65340</v>
      </c>
      <c r="G38" s="170">
        <v>54000</v>
      </c>
      <c r="H38" s="170">
        <v>54000</v>
      </c>
      <c r="I38" s="170">
        <v>0</v>
      </c>
      <c r="J38" s="283" t="s">
        <v>204</v>
      </c>
    </row>
    <row r="39" spans="1:10" s="206" customFormat="1" x14ac:dyDescent="0.3">
      <c r="A39" s="234"/>
      <c r="B39" s="11"/>
      <c r="C39" s="128" t="s">
        <v>235</v>
      </c>
      <c r="D39" s="128" t="s">
        <v>268</v>
      </c>
      <c r="E39" s="128" t="s">
        <v>269</v>
      </c>
      <c r="F39" s="170">
        <v>95003.56</v>
      </c>
      <c r="G39" s="170">
        <v>78515.34</v>
      </c>
      <c r="H39" s="170">
        <v>78515.34</v>
      </c>
      <c r="I39" s="170">
        <v>0</v>
      </c>
      <c r="J39" s="283" t="s">
        <v>204</v>
      </c>
    </row>
    <row r="40" spans="1:10" s="206" customFormat="1" x14ac:dyDescent="0.3">
      <c r="A40" s="234"/>
      <c r="B40" s="11"/>
      <c r="C40" s="128" t="s">
        <v>270</v>
      </c>
      <c r="D40" s="128" t="s">
        <v>271</v>
      </c>
      <c r="E40" s="128" t="s">
        <v>272</v>
      </c>
      <c r="F40" s="170">
        <v>102180</v>
      </c>
      <c r="G40" s="170">
        <v>84446.28</v>
      </c>
      <c r="H40" s="170">
        <v>84446.28</v>
      </c>
      <c r="I40" s="170">
        <v>0</v>
      </c>
      <c r="J40" s="283" t="s">
        <v>204</v>
      </c>
    </row>
    <row r="41" spans="1:10" s="206" customFormat="1" x14ac:dyDescent="0.3">
      <c r="A41" s="234"/>
      <c r="B41" s="11"/>
      <c r="C41" s="128" t="s">
        <v>250</v>
      </c>
      <c r="D41" s="128" t="s">
        <v>273</v>
      </c>
      <c r="E41" s="128" t="s">
        <v>274</v>
      </c>
      <c r="F41" s="170">
        <v>78650</v>
      </c>
      <c r="G41" s="170">
        <v>65000</v>
      </c>
      <c r="H41" s="170">
        <v>65000</v>
      </c>
      <c r="I41" s="170">
        <v>0</v>
      </c>
      <c r="J41" s="283" t="s">
        <v>204</v>
      </c>
    </row>
    <row r="42" spans="1:10" s="206" customFormat="1" x14ac:dyDescent="0.3">
      <c r="A42" s="234"/>
      <c r="B42" s="11"/>
      <c r="C42" s="128" t="s">
        <v>275</v>
      </c>
      <c r="D42" s="128" t="s">
        <v>276</v>
      </c>
      <c r="E42" s="128" t="s">
        <v>277</v>
      </c>
      <c r="F42" s="170">
        <v>86480</v>
      </c>
      <c r="G42" s="170">
        <v>71471.070000000007</v>
      </c>
      <c r="H42" s="170">
        <v>71471.070000000007</v>
      </c>
      <c r="I42" s="170">
        <v>0</v>
      </c>
      <c r="J42" s="283" t="s">
        <v>204</v>
      </c>
    </row>
    <row r="43" spans="1:10" s="206" customFormat="1" x14ac:dyDescent="0.3">
      <c r="A43" s="234"/>
      <c r="B43" s="11"/>
      <c r="C43" s="128" t="s">
        <v>278</v>
      </c>
      <c r="D43" s="128" t="s">
        <v>279</v>
      </c>
      <c r="E43" s="128" t="s">
        <v>280</v>
      </c>
      <c r="F43" s="170">
        <v>89683</v>
      </c>
      <c r="G43" s="170">
        <v>74118</v>
      </c>
      <c r="H43" s="170">
        <v>74118</v>
      </c>
      <c r="I43" s="170">
        <v>0</v>
      </c>
      <c r="J43" s="283" t="s">
        <v>204</v>
      </c>
    </row>
    <row r="44" spans="1:10" s="206" customFormat="1" ht="20.399999999999999" x14ac:dyDescent="0.3">
      <c r="A44" s="234"/>
      <c r="B44" s="11"/>
      <c r="C44" s="128" t="s">
        <v>262</v>
      </c>
      <c r="D44" s="128" t="s">
        <v>281</v>
      </c>
      <c r="E44" s="128" t="s">
        <v>282</v>
      </c>
      <c r="F44" s="170">
        <v>70000</v>
      </c>
      <c r="G44" s="170">
        <v>57851.23</v>
      </c>
      <c r="H44" s="170">
        <v>57851.23</v>
      </c>
      <c r="I44" s="170">
        <v>0</v>
      </c>
      <c r="J44" s="283" t="s">
        <v>204</v>
      </c>
    </row>
    <row r="45" spans="1:10" s="206" customFormat="1" x14ac:dyDescent="0.3">
      <c r="A45" s="234"/>
      <c r="B45" s="11"/>
      <c r="C45" s="128" t="s">
        <v>73</v>
      </c>
      <c r="D45" s="128" t="s">
        <v>283</v>
      </c>
      <c r="E45" s="128" t="s">
        <v>284</v>
      </c>
      <c r="F45" s="170">
        <v>88720.83</v>
      </c>
      <c r="G45" s="170">
        <v>73323</v>
      </c>
      <c r="H45" s="170">
        <v>73323</v>
      </c>
      <c r="I45" s="170">
        <v>0</v>
      </c>
      <c r="J45" s="283" t="s">
        <v>204</v>
      </c>
    </row>
    <row r="46" spans="1:10" s="206" customFormat="1" x14ac:dyDescent="0.3">
      <c r="A46" s="234"/>
      <c r="B46" s="11"/>
      <c r="C46" s="128" t="s">
        <v>285</v>
      </c>
      <c r="D46" s="128" t="s">
        <v>286</v>
      </c>
      <c r="E46" s="128" t="s">
        <v>287</v>
      </c>
      <c r="F46" s="170">
        <v>190493.93</v>
      </c>
      <c r="G46" s="170">
        <v>157433</v>
      </c>
      <c r="H46" s="170">
        <v>157433</v>
      </c>
      <c r="I46" s="170">
        <v>0</v>
      </c>
      <c r="J46" s="283" t="s">
        <v>204</v>
      </c>
    </row>
    <row r="47" spans="1:10" s="206" customFormat="1" x14ac:dyDescent="0.3">
      <c r="A47" s="234">
        <v>8</v>
      </c>
      <c r="B47" s="11" t="s">
        <v>33</v>
      </c>
      <c r="C47" s="128" t="s">
        <v>290</v>
      </c>
      <c r="D47" s="128" t="s">
        <v>203</v>
      </c>
      <c r="E47" s="128" t="s">
        <v>291</v>
      </c>
      <c r="F47" s="170">
        <v>141773.28</v>
      </c>
      <c r="G47" s="170">
        <v>117168</v>
      </c>
      <c r="H47" s="170">
        <v>117168</v>
      </c>
      <c r="I47" s="172">
        <v>0</v>
      </c>
      <c r="J47" s="284">
        <v>1</v>
      </c>
    </row>
    <row r="48" spans="1:10" s="206" customFormat="1" x14ac:dyDescent="0.3">
      <c r="A48" s="234">
        <v>9</v>
      </c>
      <c r="B48" s="11" t="s">
        <v>34</v>
      </c>
      <c r="C48" s="128" t="s">
        <v>292</v>
      </c>
      <c r="D48" s="128" t="s">
        <v>203</v>
      </c>
      <c r="E48" s="128" t="s">
        <v>293</v>
      </c>
      <c r="F48" s="170">
        <v>179079.41</v>
      </c>
      <c r="G48" s="170">
        <v>147999.51</v>
      </c>
      <c r="H48" s="170">
        <v>190000</v>
      </c>
      <c r="I48" s="172">
        <f t="shared" ref="I48:I62" si="1">H48-G48</f>
        <v>42000.489999999991</v>
      </c>
      <c r="J48" s="283" t="s">
        <v>288</v>
      </c>
    </row>
    <row r="49" spans="1:10" s="206" customFormat="1" ht="20.399999999999999" x14ac:dyDescent="0.3">
      <c r="A49" s="234">
        <v>10</v>
      </c>
      <c r="B49" s="11" t="s">
        <v>35</v>
      </c>
      <c r="C49" s="128" t="s">
        <v>294</v>
      </c>
      <c r="D49" s="128" t="s">
        <v>295</v>
      </c>
      <c r="E49" s="128" t="s">
        <v>296</v>
      </c>
      <c r="F49" s="170">
        <v>116980</v>
      </c>
      <c r="G49" s="170">
        <v>96677.33</v>
      </c>
      <c r="H49" s="170">
        <v>96677.33</v>
      </c>
      <c r="I49" s="172">
        <v>0</v>
      </c>
      <c r="J49" s="283"/>
    </row>
    <row r="50" spans="1:10" s="206" customFormat="1" x14ac:dyDescent="0.3">
      <c r="A50" s="234">
        <v>11</v>
      </c>
      <c r="B50" s="11" t="s">
        <v>36</v>
      </c>
      <c r="C50" s="235" t="s">
        <v>297</v>
      </c>
      <c r="D50" s="128"/>
      <c r="E50" s="235" t="s">
        <v>298</v>
      </c>
      <c r="F50" s="170">
        <v>123991.2</v>
      </c>
      <c r="G50" s="170">
        <v>102466</v>
      </c>
      <c r="H50" s="170">
        <v>100000</v>
      </c>
      <c r="I50" s="172">
        <f t="shared" si="1"/>
        <v>-2466</v>
      </c>
      <c r="J50" s="283"/>
    </row>
    <row r="51" spans="1:10" s="206" customFormat="1" x14ac:dyDescent="0.3">
      <c r="A51" s="234">
        <v>12</v>
      </c>
      <c r="B51" s="11" t="s">
        <v>37</v>
      </c>
      <c r="C51" s="160" t="s">
        <v>299</v>
      </c>
      <c r="D51" s="160" t="s">
        <v>300</v>
      </c>
      <c r="E51" s="207" t="s">
        <v>301</v>
      </c>
      <c r="F51" s="170">
        <v>238249</v>
      </c>
      <c r="G51" s="170">
        <v>196900</v>
      </c>
      <c r="H51" s="170">
        <v>199000</v>
      </c>
      <c r="I51" s="172">
        <f t="shared" si="1"/>
        <v>2100</v>
      </c>
      <c r="J51" s="151" t="s">
        <v>288</v>
      </c>
    </row>
    <row r="52" spans="1:10" s="206" customFormat="1" x14ac:dyDescent="0.3">
      <c r="A52" s="234"/>
      <c r="B52" s="11"/>
      <c r="C52" s="160" t="s">
        <v>302</v>
      </c>
      <c r="D52" s="160" t="s">
        <v>303</v>
      </c>
      <c r="E52" s="198" t="s">
        <v>386</v>
      </c>
      <c r="F52" s="170">
        <v>235345</v>
      </c>
      <c r="G52" s="170">
        <v>194500</v>
      </c>
      <c r="H52" s="170">
        <v>198000</v>
      </c>
      <c r="I52" s="172">
        <f t="shared" si="1"/>
        <v>3500</v>
      </c>
      <c r="J52" s="151" t="s">
        <v>198</v>
      </c>
    </row>
    <row r="53" spans="1:10" s="206" customFormat="1" x14ac:dyDescent="0.3">
      <c r="A53" s="234"/>
      <c r="B53" s="11"/>
      <c r="C53" s="160" t="s">
        <v>304</v>
      </c>
      <c r="D53" s="160" t="s">
        <v>305</v>
      </c>
      <c r="E53" s="194" t="s">
        <v>306</v>
      </c>
      <c r="F53" s="170">
        <v>189580</v>
      </c>
      <c r="G53" s="170">
        <v>189580</v>
      </c>
      <c r="H53" s="170">
        <v>193600</v>
      </c>
      <c r="I53" s="172">
        <f t="shared" si="1"/>
        <v>4020</v>
      </c>
      <c r="J53" s="151" t="s">
        <v>191</v>
      </c>
    </row>
    <row r="54" spans="1:10" s="206" customFormat="1" x14ac:dyDescent="0.3">
      <c r="A54" s="234">
        <v>14</v>
      </c>
      <c r="B54" s="148" t="s">
        <v>39</v>
      </c>
      <c r="C54" s="151" t="s">
        <v>307</v>
      </c>
      <c r="D54" s="151" t="s">
        <v>308</v>
      </c>
      <c r="E54" s="151" t="s">
        <v>309</v>
      </c>
      <c r="F54" s="170">
        <v>97768</v>
      </c>
      <c r="G54" s="170">
        <v>80800</v>
      </c>
      <c r="H54" s="170">
        <v>80800</v>
      </c>
      <c r="I54" s="172">
        <f t="shared" si="1"/>
        <v>0</v>
      </c>
      <c r="J54" s="151" t="s">
        <v>191</v>
      </c>
    </row>
    <row r="55" spans="1:10" s="206" customFormat="1" x14ac:dyDescent="0.3">
      <c r="A55" s="234"/>
      <c r="B55" s="148"/>
      <c r="C55" s="151" t="s">
        <v>310</v>
      </c>
      <c r="D55" s="151" t="s">
        <v>289</v>
      </c>
      <c r="E55" s="151" t="s">
        <v>311</v>
      </c>
      <c r="F55" s="170">
        <v>336920</v>
      </c>
      <c r="G55" s="170">
        <v>278430</v>
      </c>
      <c r="H55" s="170">
        <v>278430</v>
      </c>
      <c r="I55" s="172">
        <f t="shared" si="1"/>
        <v>0</v>
      </c>
      <c r="J55" s="151"/>
    </row>
    <row r="56" spans="1:10" s="206" customFormat="1" ht="20.399999999999999" x14ac:dyDescent="0.3">
      <c r="A56" s="234">
        <v>16</v>
      </c>
      <c r="B56" s="203" t="s">
        <v>40</v>
      </c>
      <c r="C56" s="128" t="s">
        <v>312</v>
      </c>
      <c r="D56" s="128" t="s">
        <v>313</v>
      </c>
      <c r="E56" s="128" t="s">
        <v>314</v>
      </c>
      <c r="F56" s="170">
        <v>74405</v>
      </c>
      <c r="G56" s="170">
        <v>61492</v>
      </c>
      <c r="H56" s="170">
        <v>61492</v>
      </c>
      <c r="I56" s="172">
        <f t="shared" si="1"/>
        <v>0</v>
      </c>
      <c r="J56" s="283" t="s">
        <v>315</v>
      </c>
    </row>
    <row r="57" spans="1:10" s="206" customFormat="1" ht="20.399999999999999" x14ac:dyDescent="0.3">
      <c r="A57" s="234">
        <v>17</v>
      </c>
      <c r="B57" s="11" t="s">
        <v>22</v>
      </c>
      <c r="C57" s="152" t="s">
        <v>316</v>
      </c>
      <c r="D57" s="153" t="s">
        <v>317</v>
      </c>
      <c r="E57" s="152" t="s">
        <v>318</v>
      </c>
      <c r="F57" s="173">
        <v>119669</v>
      </c>
      <c r="G57" s="174">
        <v>98900</v>
      </c>
      <c r="H57" s="170">
        <v>100000</v>
      </c>
      <c r="I57" s="172">
        <f t="shared" si="1"/>
        <v>1100</v>
      </c>
      <c r="J57" s="283" t="s">
        <v>319</v>
      </c>
    </row>
    <row r="58" spans="1:10" s="206" customFormat="1" ht="20.399999999999999" x14ac:dyDescent="0.3">
      <c r="A58" s="234"/>
      <c r="B58" s="11"/>
      <c r="C58" s="152" t="s">
        <v>320</v>
      </c>
      <c r="D58" s="153" t="s">
        <v>321</v>
      </c>
      <c r="E58" s="152" t="s">
        <v>322</v>
      </c>
      <c r="F58" s="175">
        <v>102729</v>
      </c>
      <c r="G58" s="173">
        <v>84900</v>
      </c>
      <c r="H58" s="170">
        <v>100000</v>
      </c>
      <c r="I58" s="172">
        <v>15100</v>
      </c>
      <c r="J58" s="283" t="s">
        <v>191</v>
      </c>
    </row>
    <row r="59" spans="1:10" s="206" customFormat="1" x14ac:dyDescent="0.3">
      <c r="A59" s="234"/>
      <c r="B59" s="11"/>
      <c r="C59" s="152" t="s">
        <v>323</v>
      </c>
      <c r="D59" s="184"/>
      <c r="E59" s="152" t="s">
        <v>324</v>
      </c>
      <c r="F59" s="173">
        <v>119016</v>
      </c>
      <c r="G59" s="174">
        <v>98360</v>
      </c>
      <c r="H59" s="170">
        <v>100000</v>
      </c>
      <c r="I59" s="172">
        <f t="shared" si="1"/>
        <v>1640</v>
      </c>
      <c r="J59" s="283"/>
    </row>
    <row r="60" spans="1:10" s="206" customFormat="1" x14ac:dyDescent="0.3">
      <c r="A60" s="234"/>
      <c r="B60" s="11"/>
      <c r="C60" s="152" t="s">
        <v>323</v>
      </c>
      <c r="D60" s="184"/>
      <c r="E60" s="152" t="s">
        <v>325</v>
      </c>
      <c r="F60" s="173">
        <v>68849</v>
      </c>
      <c r="G60" s="174">
        <v>56900</v>
      </c>
      <c r="H60" s="170">
        <v>60000</v>
      </c>
      <c r="I60" s="172">
        <f t="shared" si="1"/>
        <v>3100</v>
      </c>
      <c r="J60" s="283"/>
    </row>
    <row r="61" spans="1:10" s="206" customFormat="1" x14ac:dyDescent="0.3">
      <c r="A61" s="234"/>
      <c r="B61" s="11"/>
      <c r="C61" s="152" t="s">
        <v>323</v>
      </c>
      <c r="D61" s="184"/>
      <c r="E61" s="152" t="s">
        <v>326</v>
      </c>
      <c r="F61" s="173">
        <v>62581</v>
      </c>
      <c r="G61" s="174">
        <v>51720</v>
      </c>
      <c r="H61" s="170">
        <v>50000</v>
      </c>
      <c r="I61" s="172">
        <f t="shared" si="1"/>
        <v>-1720</v>
      </c>
      <c r="J61" s="283"/>
    </row>
    <row r="62" spans="1:10" s="206" customFormat="1" x14ac:dyDescent="0.3">
      <c r="A62" s="234"/>
      <c r="B62" s="11"/>
      <c r="C62" s="152" t="s">
        <v>327</v>
      </c>
      <c r="D62" s="156"/>
      <c r="E62" s="152" t="s">
        <v>328</v>
      </c>
      <c r="F62" s="173">
        <v>62140</v>
      </c>
      <c r="G62" s="174">
        <v>51356</v>
      </c>
      <c r="H62" s="170">
        <v>55000</v>
      </c>
      <c r="I62" s="172">
        <f t="shared" si="1"/>
        <v>3644</v>
      </c>
      <c r="J62" s="283"/>
    </row>
    <row r="63" spans="1:10" s="206" customFormat="1" x14ac:dyDescent="0.3">
      <c r="A63" s="234">
        <v>19</v>
      </c>
      <c r="B63" s="11" t="s">
        <v>42</v>
      </c>
      <c r="C63" s="159" t="s">
        <v>329</v>
      </c>
      <c r="D63" s="157" t="s">
        <v>330</v>
      </c>
      <c r="E63" s="158" t="s">
        <v>331</v>
      </c>
      <c r="F63" s="176">
        <v>98204</v>
      </c>
      <c r="G63" s="176">
        <v>81160</v>
      </c>
      <c r="H63" s="176">
        <v>85000</v>
      </c>
      <c r="I63" s="170">
        <f>H63-G63</f>
        <v>3840</v>
      </c>
      <c r="J63" s="285"/>
    </row>
    <row r="64" spans="1:10" s="206" customFormat="1" ht="20.399999999999999" x14ac:dyDescent="0.3">
      <c r="A64" s="234">
        <v>20</v>
      </c>
      <c r="B64" s="11" t="s">
        <v>23</v>
      </c>
      <c r="C64" s="128" t="s">
        <v>332</v>
      </c>
      <c r="D64" s="128" t="s">
        <v>204</v>
      </c>
      <c r="E64" s="128" t="s">
        <v>333</v>
      </c>
      <c r="F64" s="170">
        <v>234853</v>
      </c>
      <c r="G64" s="170">
        <v>194094</v>
      </c>
      <c r="H64" s="170">
        <v>194094</v>
      </c>
      <c r="I64" s="172">
        <f>H64-G64</f>
        <v>0</v>
      </c>
      <c r="J64" s="283" t="s">
        <v>334</v>
      </c>
    </row>
    <row r="65" spans="1:10" s="206" customFormat="1" x14ac:dyDescent="0.3">
      <c r="A65" s="234"/>
      <c r="B65" s="11"/>
      <c r="C65" s="128" t="s">
        <v>335</v>
      </c>
      <c r="D65" s="128" t="s">
        <v>191</v>
      </c>
      <c r="E65" s="128" t="s">
        <v>336</v>
      </c>
      <c r="F65" s="170">
        <v>113619</v>
      </c>
      <c r="G65" s="170">
        <v>93900</v>
      </c>
      <c r="H65" s="170">
        <v>93900</v>
      </c>
      <c r="I65" s="172">
        <f>H65-G65</f>
        <v>0</v>
      </c>
      <c r="J65" s="283" t="s">
        <v>191</v>
      </c>
    </row>
    <row r="66" spans="1:10" s="206" customFormat="1" x14ac:dyDescent="0.3">
      <c r="A66" s="234"/>
      <c r="B66" s="11"/>
      <c r="C66" s="128" t="s">
        <v>97</v>
      </c>
      <c r="D66" s="128" t="s">
        <v>198</v>
      </c>
      <c r="E66" s="128" t="s">
        <v>337</v>
      </c>
      <c r="F66" s="170">
        <v>145200</v>
      </c>
      <c r="G66" s="170">
        <v>120000</v>
      </c>
      <c r="H66" s="170">
        <v>120000</v>
      </c>
      <c r="I66" s="172"/>
      <c r="J66" s="283" t="s">
        <v>191</v>
      </c>
    </row>
    <row r="67" spans="1:10" s="206" customFormat="1" x14ac:dyDescent="0.3">
      <c r="A67" s="234">
        <v>22</v>
      </c>
      <c r="B67" s="11" t="s">
        <v>24</v>
      </c>
      <c r="C67" s="160" t="s">
        <v>338</v>
      </c>
      <c r="D67" s="160" t="s">
        <v>339</v>
      </c>
      <c r="E67" s="160" t="s">
        <v>340</v>
      </c>
      <c r="F67" s="170">
        <v>108900</v>
      </c>
      <c r="G67" s="170">
        <v>90000</v>
      </c>
      <c r="H67" s="170">
        <v>90000</v>
      </c>
      <c r="I67" s="172">
        <f t="shared" ref="I67:I71" si="2">H67-G67</f>
        <v>0</v>
      </c>
      <c r="J67" s="151" t="s">
        <v>191</v>
      </c>
    </row>
    <row r="68" spans="1:10" s="206" customFormat="1" ht="20.399999999999999" x14ac:dyDescent="0.3">
      <c r="A68" s="234"/>
      <c r="B68" s="11"/>
      <c r="C68" s="160" t="s">
        <v>341</v>
      </c>
      <c r="D68" s="160" t="s">
        <v>342</v>
      </c>
      <c r="E68" s="160" t="s">
        <v>343</v>
      </c>
      <c r="F68" s="170">
        <v>199600</v>
      </c>
      <c r="G68" s="170">
        <v>199600</v>
      </c>
      <c r="H68" s="170">
        <v>199600</v>
      </c>
      <c r="I68" s="172">
        <f t="shared" si="2"/>
        <v>0</v>
      </c>
      <c r="J68" s="151"/>
    </row>
    <row r="69" spans="1:10" s="206" customFormat="1" x14ac:dyDescent="0.3">
      <c r="A69" s="236">
        <v>24</v>
      </c>
      <c r="B69" s="237" t="s">
        <v>45</v>
      </c>
      <c r="C69" s="128" t="s">
        <v>344</v>
      </c>
      <c r="D69" s="128" t="s">
        <v>345</v>
      </c>
      <c r="E69" s="128" t="s">
        <v>346</v>
      </c>
      <c r="F69" s="170">
        <v>196532</v>
      </c>
      <c r="G69" s="170">
        <v>162423</v>
      </c>
      <c r="H69" s="170">
        <v>270000</v>
      </c>
      <c r="I69" s="172">
        <f t="shared" si="2"/>
        <v>107577</v>
      </c>
      <c r="J69" s="283" t="s">
        <v>334</v>
      </c>
    </row>
    <row r="70" spans="1:10" s="206" customFormat="1" x14ac:dyDescent="0.3">
      <c r="A70" s="236"/>
      <c r="B70" s="237"/>
      <c r="C70" s="128" t="s">
        <v>347</v>
      </c>
      <c r="D70" s="128" t="s">
        <v>348</v>
      </c>
      <c r="E70" s="128" t="s">
        <v>349</v>
      </c>
      <c r="F70" s="170">
        <v>61078</v>
      </c>
      <c r="G70" s="170">
        <v>50478</v>
      </c>
      <c r="H70" s="170">
        <v>75000</v>
      </c>
      <c r="I70" s="172">
        <f t="shared" si="2"/>
        <v>24522</v>
      </c>
      <c r="J70" s="283" t="s">
        <v>288</v>
      </c>
    </row>
    <row r="71" spans="1:10" s="206" customFormat="1" ht="15" thickBot="1" x14ac:dyDescent="0.35">
      <c r="A71" s="238"/>
      <c r="B71" s="237"/>
      <c r="C71" s="128" t="s">
        <v>350</v>
      </c>
      <c r="D71" s="128" t="s">
        <v>351</v>
      </c>
      <c r="E71" s="128" t="s">
        <v>352</v>
      </c>
      <c r="F71" s="170">
        <v>272620.78000000003</v>
      </c>
      <c r="G71" s="170">
        <v>223304.71</v>
      </c>
      <c r="H71" s="170">
        <v>199999</v>
      </c>
      <c r="I71" s="172">
        <f t="shared" si="2"/>
        <v>-23305.709999999992</v>
      </c>
      <c r="J71" s="283" t="s">
        <v>191</v>
      </c>
    </row>
    <row r="72" spans="1:10" s="206" customFormat="1" ht="15.6" thickTop="1" thickBot="1" x14ac:dyDescent="0.35">
      <c r="A72" s="257" t="s">
        <v>26</v>
      </c>
      <c r="B72" s="258"/>
      <c r="C72" s="258"/>
      <c r="D72" s="258"/>
      <c r="E72" s="259"/>
      <c r="F72" s="177">
        <f>SUM(F22:F71)</f>
        <v>5963330.580000001</v>
      </c>
      <c r="G72" s="177">
        <f>SUM(G22:G71)</f>
        <v>5756770.8799999999</v>
      </c>
      <c r="H72" s="178">
        <f>SUM(H22:H71)</f>
        <v>5959015.1200000001</v>
      </c>
      <c r="I72" s="179">
        <f>SUM(I22:I71)</f>
        <v>202244.24</v>
      </c>
      <c r="J72" s="286"/>
    </row>
    <row r="73" spans="1:10" ht="27" customHeight="1" thickTop="1" thickBot="1" x14ac:dyDescent="0.35">
      <c r="A73" s="254" t="s">
        <v>27</v>
      </c>
      <c r="B73" s="255"/>
      <c r="C73" s="255"/>
      <c r="D73" s="255"/>
      <c r="E73" s="255"/>
      <c r="F73" s="180">
        <f>SUM(F72+F21)</f>
        <v>8038481.1500000013</v>
      </c>
      <c r="G73" s="181">
        <f>SUM(G72,G21)</f>
        <v>7481586.8499999996</v>
      </c>
      <c r="H73" s="182">
        <f>SUM(H72,H21)</f>
        <v>7985411.1200000001</v>
      </c>
      <c r="I73" s="183">
        <f>SUM(I72,I21)</f>
        <v>503824.27</v>
      </c>
      <c r="J73" s="287"/>
    </row>
  </sheetData>
  <mergeCells count="14">
    <mergeCell ref="G2:H2"/>
    <mergeCell ref="A1:J1"/>
    <mergeCell ref="A73:E73"/>
    <mergeCell ref="A3:J3"/>
    <mergeCell ref="A4:J4"/>
    <mergeCell ref="A21:E21"/>
    <mergeCell ref="A72:E72"/>
    <mergeCell ref="B8:B15"/>
    <mergeCell ref="A8:A15"/>
    <mergeCell ref="J72:J73"/>
    <mergeCell ref="A6:A7"/>
    <mergeCell ref="B6:B7"/>
    <mergeCell ref="A16:A19"/>
    <mergeCell ref="B16:B19"/>
  </mergeCells>
  <conditionalFormatting sqref="F57 F59:F62 G58">
    <cfRule type="expression" priority="1" stopIfTrue="1">
      <formula>"_ # ##0,00_ "</formula>
    </cfRule>
  </conditionalFormatting>
  <pageMargins left="0.23622047244094491" right="0.23622047244094491" top="0.55118110236220474" bottom="0.74803149606299213" header="0.31496062992125984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opLeftCell="A34" zoomScale="59" zoomScaleNormal="59" workbookViewId="0">
      <selection activeCell="M45" sqref="M45"/>
    </sheetView>
  </sheetViews>
  <sheetFormatPr defaultRowHeight="14.4" x14ac:dyDescent="0.3"/>
  <cols>
    <col min="2" max="2" width="24" customWidth="1"/>
    <col min="3" max="3" width="27" customWidth="1"/>
    <col min="4" max="4" width="10.77734375" customWidth="1"/>
    <col min="5" max="5" width="22" customWidth="1"/>
    <col min="6" max="9" width="16.5546875" customWidth="1"/>
  </cols>
  <sheetData>
    <row r="1" spans="1:10" x14ac:dyDescent="0.3">
      <c r="A1" s="253" t="s">
        <v>49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x14ac:dyDescent="0.3">
      <c r="A2" s="49" t="s">
        <v>0</v>
      </c>
      <c r="B2" s="5"/>
      <c r="C2" s="50"/>
      <c r="D2" s="5"/>
      <c r="E2" s="50"/>
      <c r="F2" s="5"/>
      <c r="G2" s="252" t="s">
        <v>66</v>
      </c>
      <c r="H2" s="252"/>
      <c r="I2" s="5"/>
      <c r="J2" s="51" t="s">
        <v>50</v>
      </c>
    </row>
    <row r="3" spans="1:10" ht="15.6" x14ac:dyDescent="0.3">
      <c r="A3" s="256" t="s">
        <v>67</v>
      </c>
      <c r="B3" s="256"/>
      <c r="C3" s="256"/>
      <c r="D3" s="256"/>
      <c r="E3" s="256"/>
      <c r="F3" s="256"/>
      <c r="G3" s="256"/>
      <c r="H3" s="256"/>
      <c r="I3" s="256"/>
      <c r="J3" s="256"/>
    </row>
    <row r="4" spans="1:10" ht="15" thickBot="1" x14ac:dyDescent="0.35">
      <c r="A4" s="251" t="s">
        <v>68</v>
      </c>
      <c r="B4" s="251"/>
      <c r="C4" s="251"/>
      <c r="D4" s="251"/>
      <c r="E4" s="251"/>
      <c r="F4" s="251"/>
      <c r="G4" s="251"/>
      <c r="H4" s="251"/>
      <c r="I4" s="251"/>
      <c r="J4" s="251"/>
    </row>
    <row r="5" spans="1:10" ht="51.6" thickBot="1" x14ac:dyDescent="0.35">
      <c r="A5" s="10" t="s">
        <v>3</v>
      </c>
      <c r="B5" s="9" t="s">
        <v>4</v>
      </c>
      <c r="C5" s="16" t="s">
        <v>46</v>
      </c>
      <c r="D5" s="16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8" t="s">
        <v>11</v>
      </c>
      <c r="J5" s="75" t="s">
        <v>47</v>
      </c>
    </row>
    <row r="6" spans="1:10" ht="45.6" customHeight="1" x14ac:dyDescent="0.3">
      <c r="A6" s="262">
        <v>31</v>
      </c>
      <c r="B6" s="260" t="s">
        <v>12</v>
      </c>
      <c r="C6" s="3" t="str">
        <f>'[2]200-1 999'!C10</f>
        <v>ČEZ Korporátní služby, s.r.o.</v>
      </c>
      <c r="E6" s="19" t="str">
        <f>'[2]200-1 999'!E10</f>
        <v>Nákup posuvných archivačních regálů</v>
      </c>
      <c r="F6" s="28">
        <f>'[2]200-1 999'!F10</f>
        <v>343331.45</v>
      </c>
      <c r="G6" s="28">
        <f>'[2]200-1 999'!G10</f>
        <v>283745</v>
      </c>
      <c r="H6" s="29">
        <f>'[2]200-1 999'!H10</f>
        <v>283745</v>
      </c>
      <c r="I6" s="28">
        <f>'[2]200-1 999'!I10</f>
        <v>0</v>
      </c>
      <c r="J6" s="294">
        <v>1</v>
      </c>
    </row>
    <row r="7" spans="1:10" ht="39" customHeight="1" thickBot="1" x14ac:dyDescent="0.35">
      <c r="A7" s="263"/>
      <c r="B7" s="261"/>
      <c r="C7" s="197" t="str">
        <f>'[2]200-1 999'!C11</f>
        <v>Omexom GA Energo s.r.o.</v>
      </c>
      <c r="D7" s="195"/>
      <c r="E7" s="122" t="str">
        <f>'[2]200-1 999'!E11</f>
        <v>"Přípolož HDPE-DC_DC_Děčín, DTS 1959"</v>
      </c>
      <c r="F7" s="28">
        <f>'[2]200-1 999'!F11</f>
        <v>680262</v>
      </c>
      <c r="G7" s="28">
        <f>'[2]200-1 999'!G11</f>
        <v>562200</v>
      </c>
      <c r="H7" s="29">
        <f>'[2]200-1 999'!H11</f>
        <v>562200</v>
      </c>
      <c r="I7" s="28">
        <f>'[2]200-1 999'!I11</f>
        <v>0</v>
      </c>
      <c r="J7" s="294">
        <v>1</v>
      </c>
    </row>
    <row r="8" spans="1:10" ht="40.799999999999997" x14ac:dyDescent="0.3">
      <c r="A8" s="262">
        <v>36</v>
      </c>
      <c r="B8" s="260" t="s">
        <v>14</v>
      </c>
      <c r="C8" s="22" t="s">
        <v>90</v>
      </c>
      <c r="D8" s="14" t="s">
        <v>114</v>
      </c>
      <c r="E8" s="13" t="s">
        <v>145</v>
      </c>
      <c r="F8" s="33">
        <f>SUM(G8*1.21)</f>
        <v>222882</v>
      </c>
      <c r="G8" s="33">
        <v>184200</v>
      </c>
      <c r="H8" s="34">
        <v>250000</v>
      </c>
      <c r="I8" s="100">
        <f t="shared" ref="I8:I41" si="0">H8-G8</f>
        <v>65800</v>
      </c>
      <c r="J8" s="275">
        <v>1</v>
      </c>
    </row>
    <row r="9" spans="1:10" ht="30.6" x14ac:dyDescent="0.3">
      <c r="A9" s="263"/>
      <c r="B9" s="261"/>
      <c r="C9" s="22" t="s">
        <v>91</v>
      </c>
      <c r="D9" s="14" t="s">
        <v>115</v>
      </c>
      <c r="E9" s="13" t="s">
        <v>146</v>
      </c>
      <c r="F9" s="33">
        <f t="shared" ref="F9:F38" si="1">SUM(G9*1.21)</f>
        <v>707764.86439999996</v>
      </c>
      <c r="G9" s="33">
        <v>584929.64</v>
      </c>
      <c r="H9" s="34">
        <v>642482</v>
      </c>
      <c r="I9" s="100">
        <f t="shared" si="0"/>
        <v>57552.359999999986</v>
      </c>
      <c r="J9" s="275">
        <v>5</v>
      </c>
    </row>
    <row r="10" spans="1:10" ht="40.799999999999997" x14ac:dyDescent="0.3">
      <c r="A10" s="263"/>
      <c r="B10" s="261"/>
      <c r="C10" s="22" t="s">
        <v>92</v>
      </c>
      <c r="D10" s="14" t="s">
        <v>116</v>
      </c>
      <c r="E10" s="13" t="s">
        <v>147</v>
      </c>
      <c r="F10" s="33">
        <f t="shared" si="1"/>
        <v>215985</v>
      </c>
      <c r="G10" s="33">
        <v>178500</v>
      </c>
      <c r="H10" s="34">
        <v>250000</v>
      </c>
      <c r="I10" s="100">
        <f t="shared" si="0"/>
        <v>71500</v>
      </c>
      <c r="J10" s="276">
        <v>1</v>
      </c>
    </row>
    <row r="11" spans="1:10" ht="30.6" x14ac:dyDescent="0.3">
      <c r="A11" s="263"/>
      <c r="B11" s="261"/>
      <c r="C11" s="109" t="s">
        <v>93</v>
      </c>
      <c r="D11" s="14" t="s">
        <v>117</v>
      </c>
      <c r="E11" s="13" t="s">
        <v>148</v>
      </c>
      <c r="F11" s="33">
        <f t="shared" si="1"/>
        <v>523861.99799999996</v>
      </c>
      <c r="G11" s="33">
        <v>432943.8</v>
      </c>
      <c r="H11" s="34">
        <v>634000</v>
      </c>
      <c r="I11" s="106">
        <f t="shared" si="0"/>
        <v>201056.2</v>
      </c>
      <c r="J11" s="148">
        <v>2</v>
      </c>
    </row>
    <row r="12" spans="1:10" ht="26.4" customHeight="1" x14ac:dyDescent="0.3">
      <c r="A12" s="263"/>
      <c r="B12" s="261"/>
      <c r="C12" s="112" t="s">
        <v>94</v>
      </c>
      <c r="D12" s="14" t="s">
        <v>118</v>
      </c>
      <c r="E12" s="13" t="s">
        <v>149</v>
      </c>
      <c r="F12" s="33">
        <f t="shared" si="1"/>
        <v>346141.1789</v>
      </c>
      <c r="G12" s="33">
        <v>286067.09000000003</v>
      </c>
      <c r="H12" s="34">
        <v>400000</v>
      </c>
      <c r="I12" s="100">
        <f t="shared" si="0"/>
        <v>113932.90999999997</v>
      </c>
      <c r="J12" s="275">
        <v>6</v>
      </c>
    </row>
    <row r="13" spans="1:10" ht="27.6" customHeight="1" x14ac:dyDescent="0.3">
      <c r="A13" s="263"/>
      <c r="B13" s="261"/>
      <c r="C13" s="112" t="s">
        <v>91</v>
      </c>
      <c r="D13" s="14" t="s">
        <v>119</v>
      </c>
      <c r="E13" s="13" t="s">
        <v>150</v>
      </c>
      <c r="F13" s="33">
        <f t="shared" si="1"/>
        <v>234859.30600000001</v>
      </c>
      <c r="G13" s="33">
        <v>194098.6</v>
      </c>
      <c r="H13" s="34">
        <v>220000</v>
      </c>
      <c r="I13" s="100">
        <f t="shared" si="0"/>
        <v>25901.399999999994</v>
      </c>
      <c r="J13" s="275">
        <v>3</v>
      </c>
    </row>
    <row r="14" spans="1:10" ht="30.6" customHeight="1" x14ac:dyDescent="0.3">
      <c r="A14" s="263"/>
      <c r="B14" s="261"/>
      <c r="C14" s="108" t="s">
        <v>95</v>
      </c>
      <c r="D14" s="14" t="s">
        <v>120</v>
      </c>
      <c r="E14" s="13" t="s">
        <v>151</v>
      </c>
      <c r="F14" s="33">
        <f t="shared" si="1"/>
        <v>764797.17379999999</v>
      </c>
      <c r="G14" s="33">
        <v>632063.78</v>
      </c>
      <c r="H14" s="34">
        <v>800000</v>
      </c>
      <c r="I14" s="100">
        <f t="shared" si="0"/>
        <v>167936.21999999997</v>
      </c>
      <c r="J14" s="275">
        <v>4</v>
      </c>
    </row>
    <row r="15" spans="1:10" x14ac:dyDescent="0.3">
      <c r="A15" s="263"/>
      <c r="B15" s="261"/>
      <c r="C15" s="108" t="s">
        <v>96</v>
      </c>
      <c r="D15" s="14" t="s">
        <v>121</v>
      </c>
      <c r="E15" s="13" t="s">
        <v>152</v>
      </c>
      <c r="F15" s="33">
        <f t="shared" si="1"/>
        <v>1239595.1601</v>
      </c>
      <c r="G15" s="33">
        <v>1024458.81</v>
      </c>
      <c r="H15" s="34">
        <v>1408989</v>
      </c>
      <c r="I15" s="100">
        <f t="shared" si="0"/>
        <v>384530.18999999994</v>
      </c>
      <c r="J15" s="275">
        <v>4</v>
      </c>
    </row>
    <row r="16" spans="1:10" ht="30.6" x14ac:dyDescent="0.3">
      <c r="A16" s="263"/>
      <c r="B16" s="261"/>
      <c r="C16" s="99" t="s">
        <v>97</v>
      </c>
      <c r="D16" s="14" t="s">
        <v>122</v>
      </c>
      <c r="E16" s="13" t="s">
        <v>153</v>
      </c>
      <c r="F16" s="33">
        <f t="shared" si="1"/>
        <v>452720.45939999999</v>
      </c>
      <c r="G16" s="33">
        <v>374149.14</v>
      </c>
      <c r="H16" s="34">
        <v>370584</v>
      </c>
      <c r="I16" s="100">
        <f t="shared" si="0"/>
        <v>-3565.140000000014</v>
      </c>
      <c r="J16" s="275">
        <v>1</v>
      </c>
    </row>
    <row r="17" spans="1:10" ht="20.399999999999999" x14ac:dyDescent="0.3">
      <c r="A17" s="263"/>
      <c r="B17" s="261"/>
      <c r="C17" s="99" t="s">
        <v>98</v>
      </c>
      <c r="D17" s="14" t="s">
        <v>123</v>
      </c>
      <c r="E17" s="13" t="s">
        <v>154</v>
      </c>
      <c r="F17" s="33">
        <f t="shared" si="1"/>
        <v>569185.45200000005</v>
      </c>
      <c r="G17" s="33">
        <v>470401.2</v>
      </c>
      <c r="H17" s="34">
        <v>526358</v>
      </c>
      <c r="I17" s="100">
        <f t="shared" si="0"/>
        <v>55956.799999999988</v>
      </c>
      <c r="J17" s="275">
        <v>4</v>
      </c>
    </row>
    <row r="18" spans="1:10" ht="30.6" x14ac:dyDescent="0.3">
      <c r="A18" s="263"/>
      <c r="B18" s="261"/>
      <c r="C18" s="99" t="s">
        <v>99</v>
      </c>
      <c r="D18" s="14" t="s">
        <v>124</v>
      </c>
      <c r="E18" s="13" t="s">
        <v>155</v>
      </c>
      <c r="F18" s="33">
        <f t="shared" si="1"/>
        <v>463213.41</v>
      </c>
      <c r="G18" s="33">
        <v>382821</v>
      </c>
      <c r="H18" s="34">
        <v>889518</v>
      </c>
      <c r="I18" s="100">
        <f t="shared" si="0"/>
        <v>506697</v>
      </c>
      <c r="J18" s="275">
        <v>4</v>
      </c>
    </row>
    <row r="19" spans="1:10" ht="38.4" customHeight="1" x14ac:dyDescent="0.3">
      <c r="A19" s="263"/>
      <c r="B19" s="261"/>
      <c r="C19" s="22" t="s">
        <v>100</v>
      </c>
      <c r="D19" s="14" t="s">
        <v>125</v>
      </c>
      <c r="E19" s="13" t="s">
        <v>156</v>
      </c>
      <c r="F19" s="33">
        <f t="shared" si="1"/>
        <v>267944.82</v>
      </c>
      <c r="G19" s="33">
        <v>221442</v>
      </c>
      <c r="H19" s="34">
        <v>236000</v>
      </c>
      <c r="I19" s="100">
        <f t="shared" si="0"/>
        <v>14558</v>
      </c>
      <c r="J19" s="275">
        <v>1</v>
      </c>
    </row>
    <row r="20" spans="1:10" ht="37.799999999999997" customHeight="1" x14ac:dyDescent="0.3">
      <c r="A20" s="263"/>
      <c r="B20" s="261"/>
      <c r="C20" s="22" t="s">
        <v>101</v>
      </c>
      <c r="D20" s="14" t="s">
        <v>126</v>
      </c>
      <c r="E20" s="13" t="s">
        <v>157</v>
      </c>
      <c r="F20" s="33">
        <f t="shared" si="1"/>
        <v>359975</v>
      </c>
      <c r="G20" s="33">
        <v>297500</v>
      </c>
      <c r="H20" s="34">
        <v>500000</v>
      </c>
      <c r="I20" s="100">
        <f t="shared" si="0"/>
        <v>202500</v>
      </c>
      <c r="J20" s="275">
        <v>1</v>
      </c>
    </row>
    <row r="21" spans="1:10" ht="20.399999999999999" x14ac:dyDescent="0.3">
      <c r="A21" s="263"/>
      <c r="B21" s="261"/>
      <c r="C21" s="22" t="s">
        <v>102</v>
      </c>
      <c r="D21" s="14" t="s">
        <v>127</v>
      </c>
      <c r="E21" s="13" t="s">
        <v>158</v>
      </c>
      <c r="F21" s="33">
        <f t="shared" si="1"/>
        <v>508200</v>
      </c>
      <c r="G21" s="33">
        <v>420000</v>
      </c>
      <c r="H21" s="34">
        <v>500000</v>
      </c>
      <c r="I21" s="100">
        <f t="shared" si="0"/>
        <v>80000</v>
      </c>
      <c r="J21" s="275">
        <v>2</v>
      </c>
    </row>
    <row r="22" spans="1:10" ht="30.6" x14ac:dyDescent="0.3">
      <c r="A22" s="263"/>
      <c r="B22" s="269"/>
      <c r="C22" s="105" t="s">
        <v>103</v>
      </c>
      <c r="D22" s="103" t="s">
        <v>128</v>
      </c>
      <c r="E22" s="239" t="s">
        <v>159</v>
      </c>
      <c r="F22" s="104">
        <f>SUM(G22*1.21)</f>
        <v>947898.27</v>
      </c>
      <c r="G22" s="104">
        <v>783387</v>
      </c>
      <c r="H22" s="104">
        <v>850000</v>
      </c>
      <c r="I22" s="104">
        <f>H22-G22</f>
        <v>66613</v>
      </c>
      <c r="J22" s="275">
        <v>3</v>
      </c>
    </row>
    <row r="23" spans="1:10" x14ac:dyDescent="0.3">
      <c r="A23" s="263"/>
      <c r="B23" s="261"/>
      <c r="C23" s="22" t="s">
        <v>104</v>
      </c>
      <c r="D23" s="14" t="s">
        <v>129</v>
      </c>
      <c r="E23" s="13" t="s">
        <v>160</v>
      </c>
      <c r="F23" s="33">
        <f t="shared" si="1"/>
        <v>756004.37</v>
      </c>
      <c r="G23" s="33">
        <v>624797</v>
      </c>
      <c r="H23" s="34">
        <v>1000000</v>
      </c>
      <c r="I23" s="100">
        <f t="shared" si="0"/>
        <v>375203</v>
      </c>
      <c r="J23" s="275">
        <v>5</v>
      </c>
    </row>
    <row r="24" spans="1:10" ht="17.399999999999999" customHeight="1" x14ac:dyDescent="0.3">
      <c r="A24" s="263"/>
      <c r="B24" s="261"/>
      <c r="C24" s="22" t="s">
        <v>72</v>
      </c>
      <c r="D24" s="14" t="s">
        <v>130</v>
      </c>
      <c r="E24" s="13" t="s">
        <v>161</v>
      </c>
      <c r="F24" s="33">
        <f t="shared" si="1"/>
        <v>226801.674</v>
      </c>
      <c r="G24" s="33">
        <v>187439.4</v>
      </c>
      <c r="H24" s="34">
        <v>250000</v>
      </c>
      <c r="I24" s="100">
        <f t="shared" si="0"/>
        <v>62560.600000000006</v>
      </c>
      <c r="J24" s="275">
        <v>3</v>
      </c>
    </row>
    <row r="25" spans="1:10" ht="30.6" customHeight="1" x14ac:dyDescent="0.3">
      <c r="A25" s="263"/>
      <c r="B25" s="261"/>
      <c r="C25" s="22" t="s">
        <v>105</v>
      </c>
      <c r="D25" s="14" t="s">
        <v>131</v>
      </c>
      <c r="E25" s="13" t="s">
        <v>162</v>
      </c>
      <c r="F25" s="33">
        <f t="shared" si="1"/>
        <v>711480</v>
      </c>
      <c r="G25" s="33">
        <v>588000</v>
      </c>
      <c r="H25" s="34">
        <v>663000</v>
      </c>
      <c r="I25" s="100">
        <f t="shared" si="0"/>
        <v>75000</v>
      </c>
      <c r="J25" s="275">
        <v>4</v>
      </c>
    </row>
    <row r="26" spans="1:10" ht="30.6" x14ac:dyDescent="0.3">
      <c r="A26" s="263"/>
      <c r="B26" s="261"/>
      <c r="C26" s="22" t="s">
        <v>91</v>
      </c>
      <c r="D26" s="14" t="s">
        <v>132</v>
      </c>
      <c r="E26" s="13" t="s">
        <v>163</v>
      </c>
      <c r="F26" s="33">
        <f t="shared" si="1"/>
        <v>440530.47169999999</v>
      </c>
      <c r="G26" s="33">
        <v>364074.77</v>
      </c>
      <c r="H26" s="34">
        <v>375000</v>
      </c>
      <c r="I26" s="100">
        <f t="shared" si="0"/>
        <v>10925.229999999981</v>
      </c>
      <c r="J26" s="275">
        <v>2</v>
      </c>
    </row>
    <row r="27" spans="1:10" ht="30.6" x14ac:dyDescent="0.3">
      <c r="A27" s="263"/>
      <c r="B27" s="261"/>
      <c r="C27" s="22" t="s">
        <v>69</v>
      </c>
      <c r="D27" s="14" t="s">
        <v>133</v>
      </c>
      <c r="E27" s="13" t="s">
        <v>164</v>
      </c>
      <c r="F27" s="33">
        <f t="shared" si="1"/>
        <v>844669.53999999992</v>
      </c>
      <c r="G27" s="33">
        <v>698074</v>
      </c>
      <c r="H27" s="34">
        <v>998236</v>
      </c>
      <c r="I27" s="100">
        <f t="shared" si="0"/>
        <v>300162</v>
      </c>
      <c r="J27" s="275">
        <v>4</v>
      </c>
    </row>
    <row r="28" spans="1:10" ht="20.399999999999999" x14ac:dyDescent="0.3">
      <c r="A28" s="263"/>
      <c r="B28" s="261"/>
      <c r="C28" s="22" t="s">
        <v>106</v>
      </c>
      <c r="D28" s="14" t="s">
        <v>134</v>
      </c>
      <c r="E28" s="13" t="s">
        <v>165</v>
      </c>
      <c r="F28" s="33">
        <f>SUM(G28*1.21)</f>
        <v>402944.03599999996</v>
      </c>
      <c r="G28" s="33">
        <v>333011.59999999998</v>
      </c>
      <c r="H28" s="34">
        <v>507805</v>
      </c>
      <c r="I28" s="106">
        <f t="shared" si="0"/>
        <v>174793.40000000002</v>
      </c>
      <c r="J28" s="288">
        <v>4</v>
      </c>
    </row>
    <row r="29" spans="1:10" ht="30.6" x14ac:dyDescent="0.3">
      <c r="A29" s="263"/>
      <c r="B29" s="261"/>
      <c r="C29" s="22" t="s">
        <v>107</v>
      </c>
      <c r="D29" s="14" t="s">
        <v>136</v>
      </c>
      <c r="E29" s="13" t="s">
        <v>166</v>
      </c>
      <c r="F29" s="33">
        <f t="shared" si="1"/>
        <v>1286894.6651000001</v>
      </c>
      <c r="G29" s="33">
        <v>1063549.31</v>
      </c>
      <c r="H29" s="34">
        <v>2354294.63</v>
      </c>
      <c r="I29" s="100">
        <f t="shared" si="0"/>
        <v>1290745.3199999998</v>
      </c>
      <c r="J29" s="275">
        <v>1</v>
      </c>
    </row>
    <row r="30" spans="1:10" ht="20.399999999999999" x14ac:dyDescent="0.3">
      <c r="A30" s="263"/>
      <c r="B30" s="261"/>
      <c r="C30" s="22" t="s">
        <v>108</v>
      </c>
      <c r="D30" s="14" t="s">
        <v>135</v>
      </c>
      <c r="E30" s="13" t="s">
        <v>167</v>
      </c>
      <c r="F30" s="33">
        <f t="shared" si="1"/>
        <v>423352.38</v>
      </c>
      <c r="G30" s="33">
        <v>349878</v>
      </c>
      <c r="H30" s="34">
        <v>350000</v>
      </c>
      <c r="I30" s="100">
        <f t="shared" si="0"/>
        <v>122</v>
      </c>
      <c r="J30" s="275">
        <v>1</v>
      </c>
    </row>
    <row r="31" spans="1:10" ht="30.6" x14ac:dyDescent="0.3">
      <c r="A31" s="263"/>
      <c r="B31" s="261"/>
      <c r="C31" s="22" t="s">
        <v>69</v>
      </c>
      <c r="D31" s="14" t="s">
        <v>137</v>
      </c>
      <c r="E31" s="13" t="s">
        <v>168</v>
      </c>
      <c r="F31" s="33">
        <f t="shared" si="1"/>
        <v>843120.74</v>
      </c>
      <c r="G31" s="33">
        <v>696794</v>
      </c>
      <c r="H31" s="34">
        <v>1125700</v>
      </c>
      <c r="I31" s="100">
        <f t="shared" si="0"/>
        <v>428906</v>
      </c>
      <c r="J31" s="275">
        <v>4</v>
      </c>
    </row>
    <row r="32" spans="1:10" ht="20.399999999999999" x14ac:dyDescent="0.3">
      <c r="A32" s="263"/>
      <c r="B32" s="261"/>
      <c r="C32" s="22" t="s">
        <v>109</v>
      </c>
      <c r="D32" s="14" t="s">
        <v>138</v>
      </c>
      <c r="E32" s="13" t="s">
        <v>169</v>
      </c>
      <c r="F32" s="33">
        <f t="shared" si="1"/>
        <v>652528.89679999999</v>
      </c>
      <c r="G32" s="33">
        <v>539280.07999999996</v>
      </c>
      <c r="H32" s="34">
        <v>690729</v>
      </c>
      <c r="I32" s="100">
        <f t="shared" si="0"/>
        <v>151448.92000000004</v>
      </c>
      <c r="J32" s="275">
        <v>8</v>
      </c>
    </row>
    <row r="33" spans="1:10" x14ac:dyDescent="0.3">
      <c r="A33" s="263"/>
      <c r="B33" s="261"/>
      <c r="C33" s="22" t="s">
        <v>110</v>
      </c>
      <c r="D33" s="14" t="s">
        <v>139</v>
      </c>
      <c r="E33" s="13" t="s">
        <v>170</v>
      </c>
      <c r="F33" s="33">
        <f t="shared" si="1"/>
        <v>241385.32</v>
      </c>
      <c r="G33" s="33">
        <v>199492</v>
      </c>
      <c r="H33" s="34">
        <v>373570</v>
      </c>
      <c r="I33" s="100">
        <f t="shared" si="0"/>
        <v>174078</v>
      </c>
      <c r="J33" s="275">
        <v>4</v>
      </c>
    </row>
    <row r="34" spans="1:10" ht="20.399999999999999" x14ac:dyDescent="0.3">
      <c r="A34" s="263"/>
      <c r="B34" s="261"/>
      <c r="C34" s="22" t="s">
        <v>72</v>
      </c>
      <c r="D34" s="14" t="s">
        <v>140</v>
      </c>
      <c r="E34" s="13" t="s">
        <v>171</v>
      </c>
      <c r="F34" s="33">
        <f t="shared" si="1"/>
        <v>251538.24849999999</v>
      </c>
      <c r="G34" s="33">
        <v>207882.85</v>
      </c>
      <c r="H34" s="34">
        <v>250000</v>
      </c>
      <c r="I34" s="100">
        <f t="shared" si="0"/>
        <v>42117.149999999994</v>
      </c>
      <c r="J34" s="275">
        <v>1</v>
      </c>
    </row>
    <row r="35" spans="1:10" ht="30.6" x14ac:dyDescent="0.3">
      <c r="A35" s="263"/>
      <c r="B35" s="261"/>
      <c r="C35" s="22" t="s">
        <v>111</v>
      </c>
      <c r="D35" s="14" t="s">
        <v>141</v>
      </c>
      <c r="E35" s="13" t="s">
        <v>172</v>
      </c>
      <c r="F35" s="33">
        <f t="shared" si="1"/>
        <v>225468.21769999998</v>
      </c>
      <c r="G35" s="33">
        <v>186337.37</v>
      </c>
      <c r="H35" s="34">
        <v>205235</v>
      </c>
      <c r="I35" s="100">
        <f t="shared" si="0"/>
        <v>18897.630000000005</v>
      </c>
      <c r="J35" s="275">
        <v>1</v>
      </c>
    </row>
    <row r="36" spans="1:10" ht="51" x14ac:dyDescent="0.3">
      <c r="A36" s="263"/>
      <c r="B36" s="261"/>
      <c r="C36" s="22" t="s">
        <v>112</v>
      </c>
      <c r="D36" s="14" t="s">
        <v>142</v>
      </c>
      <c r="E36" s="13" t="s">
        <v>173</v>
      </c>
      <c r="F36" s="33">
        <f t="shared" si="1"/>
        <v>117370</v>
      </c>
      <c r="G36" s="33">
        <v>97000</v>
      </c>
      <c r="H36" s="34">
        <v>200000</v>
      </c>
      <c r="I36" s="100">
        <f t="shared" si="0"/>
        <v>103000</v>
      </c>
      <c r="J36" s="275">
        <v>2</v>
      </c>
    </row>
    <row r="37" spans="1:10" ht="20.399999999999999" x14ac:dyDescent="0.3">
      <c r="A37" s="263"/>
      <c r="B37" s="261"/>
      <c r="C37" s="22" t="s">
        <v>113</v>
      </c>
      <c r="D37" s="12" t="s">
        <v>143</v>
      </c>
      <c r="E37" s="11" t="s">
        <v>174</v>
      </c>
      <c r="F37" s="33">
        <f t="shared" si="1"/>
        <v>1015903.3555000001</v>
      </c>
      <c r="G37" s="35">
        <v>839589.55</v>
      </c>
      <c r="H37" s="36">
        <v>1068674</v>
      </c>
      <c r="I37" s="41">
        <f t="shared" si="0"/>
        <v>229084.44999999995</v>
      </c>
      <c r="J37" s="148">
        <v>6</v>
      </c>
    </row>
    <row r="38" spans="1:10" ht="31.2" thickBot="1" x14ac:dyDescent="0.35">
      <c r="A38" s="264"/>
      <c r="B38" s="261"/>
      <c r="C38" s="146" t="s">
        <v>91</v>
      </c>
      <c r="D38" s="20" t="s">
        <v>144</v>
      </c>
      <c r="E38" s="21" t="s">
        <v>175</v>
      </c>
      <c r="F38" s="147">
        <f t="shared" si="1"/>
        <v>212332.1673</v>
      </c>
      <c r="G38" s="37">
        <v>175481.13</v>
      </c>
      <c r="H38" s="38">
        <v>200000</v>
      </c>
      <c r="I38" s="102">
        <f t="shared" si="0"/>
        <v>24518.869999999995</v>
      </c>
      <c r="J38" s="278">
        <v>2</v>
      </c>
    </row>
    <row r="39" spans="1:10" ht="21.6" x14ac:dyDescent="0.3">
      <c r="A39" s="266">
        <v>37</v>
      </c>
      <c r="B39" s="260" t="s">
        <v>48</v>
      </c>
      <c r="C39" s="98" t="s">
        <v>216</v>
      </c>
      <c r="D39" s="140"/>
      <c r="E39" s="145" t="s">
        <v>217</v>
      </c>
      <c r="F39" s="27">
        <v>280236</v>
      </c>
      <c r="G39" s="32">
        <v>231599.5</v>
      </c>
      <c r="H39" s="32">
        <v>231600</v>
      </c>
      <c r="I39" s="27">
        <v>0.5</v>
      </c>
      <c r="J39" s="289">
        <v>1</v>
      </c>
    </row>
    <row r="40" spans="1:10" ht="32.4" thickBot="1" x14ac:dyDescent="0.35">
      <c r="A40" s="267"/>
      <c r="B40" s="261"/>
      <c r="C40" s="142" t="s">
        <v>218</v>
      </c>
      <c r="D40" s="143"/>
      <c r="E40" s="144" t="s">
        <v>219</v>
      </c>
      <c r="F40" s="30">
        <v>823625</v>
      </c>
      <c r="G40" s="31">
        <v>680682</v>
      </c>
      <c r="H40" s="31">
        <v>680682</v>
      </c>
      <c r="I40" s="30" t="s">
        <v>220</v>
      </c>
      <c r="J40" s="290">
        <v>3</v>
      </c>
    </row>
    <row r="41" spans="1:10" ht="15" thickBot="1" x14ac:dyDescent="0.35">
      <c r="A41" s="188"/>
      <c r="B41" s="97"/>
      <c r="C41" s="96" t="s">
        <v>18</v>
      </c>
      <c r="D41" s="149"/>
      <c r="E41" s="150"/>
      <c r="F41" s="52">
        <f>SUM(F6:F40)</f>
        <v>18604802.625200003</v>
      </c>
      <c r="G41" s="53">
        <f>SUM(G6:G40)</f>
        <v>15375869.620000001</v>
      </c>
      <c r="H41" s="54">
        <f>SUM(H6:H40)</f>
        <v>20848401.629999999</v>
      </c>
      <c r="I41" s="55">
        <f t="shared" si="0"/>
        <v>5472532.0099999979</v>
      </c>
      <c r="J41" s="291"/>
    </row>
    <row r="42" spans="1:10" ht="40.799999999999997" x14ac:dyDescent="0.3">
      <c r="A42" s="6">
        <v>3</v>
      </c>
      <c r="B42" s="19" t="s">
        <v>30</v>
      </c>
      <c r="C42" s="123" t="s">
        <v>192</v>
      </c>
      <c r="D42" s="196" t="s">
        <v>193</v>
      </c>
      <c r="E42" s="124" t="s">
        <v>194</v>
      </c>
      <c r="F42" s="125">
        <v>221248.5</v>
      </c>
      <c r="G42" s="125">
        <v>182850</v>
      </c>
      <c r="H42" s="125">
        <v>215000</v>
      </c>
      <c r="I42" s="125">
        <v>32150</v>
      </c>
      <c r="J42" s="292" t="s">
        <v>191</v>
      </c>
    </row>
    <row r="43" spans="1:10" s="120" customFormat="1" x14ac:dyDescent="0.3">
      <c r="A43" s="121"/>
      <c r="B43" s="122"/>
      <c r="C43" s="123" t="s">
        <v>195</v>
      </c>
      <c r="D43" s="196" t="s">
        <v>196</v>
      </c>
      <c r="E43" s="124" t="s">
        <v>197</v>
      </c>
      <c r="F43" s="125">
        <v>424305</v>
      </c>
      <c r="G43" s="125">
        <v>350665</v>
      </c>
      <c r="H43" s="125">
        <v>820000</v>
      </c>
      <c r="I43" s="125">
        <v>469335</v>
      </c>
      <c r="J43" s="292" t="s">
        <v>198</v>
      </c>
    </row>
    <row r="44" spans="1:10" s="120" customFormat="1" ht="30.6" x14ac:dyDescent="0.3">
      <c r="A44" s="121"/>
      <c r="B44" s="122"/>
      <c r="C44" s="123" t="s">
        <v>199</v>
      </c>
      <c r="D44" s="196" t="s">
        <v>200</v>
      </c>
      <c r="E44" s="124" t="s">
        <v>201</v>
      </c>
      <c r="F44" s="125">
        <v>672411</v>
      </c>
      <c r="G44" s="125">
        <v>555711</v>
      </c>
      <c r="H44" s="125">
        <v>619000</v>
      </c>
      <c r="I44" s="125">
        <v>63289</v>
      </c>
      <c r="J44" s="292" t="s">
        <v>198</v>
      </c>
    </row>
    <row r="45" spans="1:10" ht="25.05" customHeight="1" x14ac:dyDescent="0.3">
      <c r="A45" s="6">
        <v>4</v>
      </c>
      <c r="B45" s="19" t="s">
        <v>19</v>
      </c>
      <c r="C45" s="128" t="s">
        <v>353</v>
      </c>
      <c r="D45" s="128" t="s">
        <v>354</v>
      </c>
      <c r="E45" s="128" t="s">
        <v>355</v>
      </c>
      <c r="F45" s="41">
        <v>132350</v>
      </c>
      <c r="G45" s="41">
        <v>109380</v>
      </c>
      <c r="H45" s="41">
        <v>155000</v>
      </c>
      <c r="I45" s="41">
        <f>H45-G45</f>
        <v>45620</v>
      </c>
      <c r="J45" s="283" t="s">
        <v>288</v>
      </c>
    </row>
    <row r="46" spans="1:10" ht="25.05" customHeight="1" x14ac:dyDescent="0.3">
      <c r="A46" s="6">
        <v>6</v>
      </c>
      <c r="B46" s="19" t="s">
        <v>20</v>
      </c>
      <c r="C46" s="128" t="s">
        <v>356</v>
      </c>
      <c r="D46" s="128" t="s">
        <v>357</v>
      </c>
      <c r="E46" s="128" t="s">
        <v>358</v>
      </c>
      <c r="F46" s="41">
        <v>247541.8</v>
      </c>
      <c r="G46" s="41">
        <v>204580</v>
      </c>
      <c r="H46" s="41">
        <v>204580</v>
      </c>
      <c r="I46" s="41">
        <f>H46-G46</f>
        <v>0</v>
      </c>
      <c r="J46" s="283" t="s">
        <v>204</v>
      </c>
    </row>
    <row r="47" spans="1:10" ht="21.6" x14ac:dyDescent="0.3">
      <c r="A47" s="6">
        <v>10</v>
      </c>
      <c r="B47" s="19" t="s">
        <v>35</v>
      </c>
      <c r="C47" s="15" t="s">
        <v>359</v>
      </c>
      <c r="D47" s="15" t="s">
        <v>360</v>
      </c>
      <c r="E47" s="15" t="s">
        <v>361</v>
      </c>
      <c r="F47" s="42">
        <v>375982.43</v>
      </c>
      <c r="G47" s="42">
        <v>310729.28000000003</v>
      </c>
      <c r="H47" s="42">
        <v>310729.28000000003</v>
      </c>
      <c r="I47" s="43">
        <f>H47-G47</f>
        <v>0</v>
      </c>
      <c r="J47" s="292"/>
    </row>
    <row r="48" spans="1:10" ht="20.399999999999999" x14ac:dyDescent="0.3">
      <c r="A48" s="6">
        <v>14</v>
      </c>
      <c r="B48" s="19" t="s">
        <v>39</v>
      </c>
      <c r="C48" s="160" t="s">
        <v>362</v>
      </c>
      <c r="D48" s="160" t="s">
        <v>363</v>
      </c>
      <c r="E48" s="160" t="s">
        <v>364</v>
      </c>
      <c r="F48" s="41">
        <v>280792.84000000003</v>
      </c>
      <c r="G48" s="41">
        <v>232060.2</v>
      </c>
      <c r="H48" s="41">
        <v>232060.2</v>
      </c>
      <c r="I48" s="43">
        <f>H48-G48</f>
        <v>0</v>
      </c>
      <c r="J48" s="151" t="s">
        <v>315</v>
      </c>
    </row>
    <row r="49" spans="1:10" ht="38.4" customHeight="1" x14ac:dyDescent="0.3">
      <c r="A49" s="6">
        <v>15</v>
      </c>
      <c r="B49" s="19"/>
      <c r="C49" s="160" t="s">
        <v>365</v>
      </c>
      <c r="D49" s="160" t="s">
        <v>289</v>
      </c>
      <c r="E49" s="160" t="s">
        <v>366</v>
      </c>
      <c r="F49" s="41">
        <v>341710</v>
      </c>
      <c r="G49" s="41">
        <v>282405</v>
      </c>
      <c r="H49" s="41">
        <v>282405</v>
      </c>
      <c r="I49" s="43"/>
      <c r="J49" s="151"/>
    </row>
    <row r="50" spans="1:10" ht="25.05" customHeight="1" x14ac:dyDescent="0.3">
      <c r="A50" s="6">
        <v>17</v>
      </c>
      <c r="B50" s="19" t="s">
        <v>22</v>
      </c>
      <c r="C50" s="152" t="s">
        <v>367</v>
      </c>
      <c r="D50" s="153" t="s">
        <v>368</v>
      </c>
      <c r="E50" s="152" t="s">
        <v>369</v>
      </c>
      <c r="F50" s="154">
        <v>234768</v>
      </c>
      <c r="G50" s="155">
        <v>194023</v>
      </c>
      <c r="H50" s="41">
        <v>200000</v>
      </c>
      <c r="I50" s="43">
        <f t="shared" ref="I50:I56" si="2">H50-G50</f>
        <v>5977</v>
      </c>
      <c r="J50" s="283" t="s">
        <v>198</v>
      </c>
    </row>
    <row r="51" spans="1:10" ht="15" thickBot="1" x14ac:dyDescent="0.35">
      <c r="A51" s="6"/>
      <c r="B51" s="19"/>
      <c r="C51" s="152" t="s">
        <v>370</v>
      </c>
      <c r="D51" s="241"/>
      <c r="E51" s="240" t="s">
        <v>371</v>
      </c>
      <c r="F51" s="154">
        <v>216161</v>
      </c>
      <c r="G51" s="155">
        <v>261569</v>
      </c>
      <c r="H51" s="41">
        <v>270000</v>
      </c>
      <c r="I51" s="43">
        <f t="shared" si="2"/>
        <v>8431</v>
      </c>
      <c r="J51" s="283"/>
    </row>
    <row r="52" spans="1:10" x14ac:dyDescent="0.3">
      <c r="A52" s="6">
        <v>19</v>
      </c>
      <c r="B52" s="19" t="s">
        <v>42</v>
      </c>
      <c r="C52" s="161" t="s">
        <v>372</v>
      </c>
      <c r="D52" s="162" t="s">
        <v>373</v>
      </c>
      <c r="E52" s="163" t="s">
        <v>374</v>
      </c>
      <c r="F52" s="164">
        <v>248993</v>
      </c>
      <c r="G52" s="164">
        <v>205779.3</v>
      </c>
      <c r="H52" s="164">
        <v>220000</v>
      </c>
      <c r="I52" s="164">
        <f t="shared" si="2"/>
        <v>14220.700000000012</v>
      </c>
      <c r="J52" s="293"/>
    </row>
    <row r="53" spans="1:10" x14ac:dyDescent="0.3">
      <c r="A53" s="6"/>
      <c r="B53" s="19"/>
      <c r="C53" s="165" t="s">
        <v>375</v>
      </c>
      <c r="D53" s="157" t="s">
        <v>376</v>
      </c>
      <c r="E53" s="158" t="s">
        <v>377</v>
      </c>
      <c r="F53" s="100">
        <v>411412</v>
      </c>
      <c r="G53" s="100">
        <v>340010</v>
      </c>
      <c r="H53" s="100">
        <v>340000</v>
      </c>
      <c r="I53" s="166">
        <f t="shared" si="2"/>
        <v>-10</v>
      </c>
      <c r="J53" s="283"/>
    </row>
    <row r="54" spans="1:10" x14ac:dyDescent="0.3">
      <c r="A54" s="6">
        <v>23</v>
      </c>
      <c r="B54" s="19" t="s">
        <v>44</v>
      </c>
      <c r="C54" s="15" t="s">
        <v>338</v>
      </c>
      <c r="E54" s="15" t="s">
        <v>378</v>
      </c>
      <c r="F54" s="42">
        <v>508200</v>
      </c>
      <c r="G54" s="42">
        <v>420000</v>
      </c>
      <c r="H54" s="42">
        <v>420000</v>
      </c>
      <c r="I54" s="43">
        <f t="shared" si="2"/>
        <v>0</v>
      </c>
      <c r="J54" s="292" t="s">
        <v>204</v>
      </c>
    </row>
    <row r="55" spans="1:10" x14ac:dyDescent="0.3">
      <c r="A55" s="7">
        <v>24</v>
      </c>
      <c r="B55" s="18" t="s">
        <v>45</v>
      </c>
      <c r="C55" s="15" t="s">
        <v>379</v>
      </c>
      <c r="D55" s="15" t="s">
        <v>380</v>
      </c>
      <c r="E55" s="15" t="s">
        <v>381</v>
      </c>
      <c r="F55" s="42">
        <v>268378</v>
      </c>
      <c r="G55" s="42">
        <v>221800</v>
      </c>
      <c r="H55" s="42">
        <v>247500</v>
      </c>
      <c r="I55" s="43">
        <f t="shared" si="2"/>
        <v>25700</v>
      </c>
      <c r="J55" s="292" t="s">
        <v>204</v>
      </c>
    </row>
    <row r="56" spans="1:10" ht="45.6" customHeight="1" thickBot="1" x14ac:dyDescent="0.35">
      <c r="A56" s="187">
        <v>25</v>
      </c>
      <c r="B56" s="205" t="s">
        <v>25</v>
      </c>
      <c r="C56" s="128" t="s">
        <v>382</v>
      </c>
      <c r="D56" s="128" t="s">
        <v>383</v>
      </c>
      <c r="E56" s="128" t="s">
        <v>384</v>
      </c>
      <c r="F56" s="41">
        <v>235000</v>
      </c>
      <c r="G56" s="41">
        <v>235000</v>
      </c>
      <c r="H56" s="41">
        <v>235000</v>
      </c>
      <c r="I56" s="43">
        <f t="shared" si="2"/>
        <v>0</v>
      </c>
      <c r="J56" s="283" t="s">
        <v>198</v>
      </c>
    </row>
    <row r="57" spans="1:10" ht="15.6" thickTop="1" thickBot="1" x14ac:dyDescent="0.35">
      <c r="B57" s="189"/>
      <c r="C57" s="185" t="s">
        <v>26</v>
      </c>
      <c r="D57" s="185"/>
      <c r="E57" s="186"/>
      <c r="F57" s="44">
        <f>SUM(F42:F56)</f>
        <v>4819253.57</v>
      </c>
      <c r="G57" s="44">
        <f>SUM(G42:G56)</f>
        <v>4106561.78</v>
      </c>
      <c r="H57" s="57">
        <f>SUM(H42:H56)</f>
        <v>4771274.4800000004</v>
      </c>
      <c r="I57" s="58">
        <f>SUM(I42:I56)</f>
        <v>664712.69999999995</v>
      </c>
      <c r="J57" s="286"/>
    </row>
    <row r="58" spans="1:10" ht="15.6" thickTop="1" thickBot="1" x14ac:dyDescent="0.35">
      <c r="A58" s="119"/>
      <c r="B58" s="190"/>
      <c r="C58" s="191" t="s">
        <v>27</v>
      </c>
      <c r="D58" s="192"/>
      <c r="E58" s="193"/>
      <c r="F58" s="47">
        <f>SUM(F57 + F41)</f>
        <v>23424056.195200004</v>
      </c>
      <c r="G58" s="45">
        <f>SUM(G57,G41)</f>
        <v>19482431.400000002</v>
      </c>
      <c r="H58" s="46">
        <f>SUM(H57,H41)</f>
        <v>25619676.109999999</v>
      </c>
      <c r="I58" s="56">
        <f>SUM(I57,I41)</f>
        <v>6137244.7099999981</v>
      </c>
      <c r="J58" s="287"/>
    </row>
    <row r="59" spans="1:10" x14ac:dyDescent="0.3">
      <c r="I59" s="208"/>
    </row>
    <row r="60" spans="1:10" ht="55.05" customHeight="1" x14ac:dyDescent="0.3"/>
    <row r="64" spans="1:10" ht="25.05" customHeight="1" x14ac:dyDescent="0.3"/>
    <row r="65" spans="3:3" x14ac:dyDescent="0.3">
      <c r="C65" s="202"/>
    </row>
  </sheetData>
  <mergeCells count="11">
    <mergeCell ref="J57:J58"/>
    <mergeCell ref="A8:A38"/>
    <mergeCell ref="B8:B38"/>
    <mergeCell ref="A39:A40"/>
    <mergeCell ref="B39:B40"/>
    <mergeCell ref="A6:A7"/>
    <mergeCell ref="B6:B7"/>
    <mergeCell ref="A1:J1"/>
    <mergeCell ref="A3:J3"/>
    <mergeCell ref="A4:J4"/>
    <mergeCell ref="G2:H2"/>
  </mergeCells>
  <conditionalFormatting sqref="F50">
    <cfRule type="expression" priority="2" stopIfTrue="1">
      <formula>"_ # ##0,00_ "</formula>
    </cfRule>
  </conditionalFormatting>
  <conditionalFormatting sqref="F51">
    <cfRule type="expression" priority="1" stopIfTrue="1">
      <formula>"_ # ##0,00_ "</formula>
    </cfRule>
  </conditionalFormatting>
  <pageMargins left="0.23622047244094488" right="0.23622047244094488" top="0.55118110236220474" bottom="0.74803149606299213" header="0.31496062992125984" footer="0.31496062992125984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abSelected="1" topLeftCell="B1" zoomScaleNormal="100" workbookViewId="0">
      <selection activeCell="I14" sqref="I14"/>
    </sheetView>
  </sheetViews>
  <sheetFormatPr defaultRowHeight="14.4" x14ac:dyDescent="0.3"/>
  <cols>
    <col min="2" max="2" width="24" customWidth="1"/>
    <col min="3" max="3" width="27" customWidth="1"/>
    <col min="5" max="5" width="22" customWidth="1"/>
    <col min="6" max="9" width="16.5546875" customWidth="1"/>
  </cols>
  <sheetData>
    <row r="1" spans="1:10" x14ac:dyDescent="0.3">
      <c r="A1" s="253" t="s">
        <v>49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x14ac:dyDescent="0.3">
      <c r="A2" s="49" t="s">
        <v>0</v>
      </c>
      <c r="B2" s="5"/>
      <c r="C2" s="50"/>
      <c r="D2" s="5"/>
      <c r="E2" s="50"/>
      <c r="F2" s="5"/>
      <c r="G2" s="252" t="s">
        <v>66</v>
      </c>
      <c r="H2" s="252"/>
      <c r="I2" s="5"/>
      <c r="J2" s="51" t="s">
        <v>51</v>
      </c>
    </row>
    <row r="3" spans="1:10" ht="15.6" x14ac:dyDescent="0.3">
      <c r="A3" s="256" t="s">
        <v>387</v>
      </c>
      <c r="B3" s="256"/>
      <c r="C3" s="256"/>
      <c r="D3" s="256"/>
      <c r="E3" s="256"/>
      <c r="F3" s="256"/>
      <c r="G3" s="256"/>
      <c r="H3" s="256"/>
      <c r="I3" s="256"/>
      <c r="J3" s="256"/>
    </row>
    <row r="4" spans="1:10" ht="15" thickBot="1" x14ac:dyDescent="0.35">
      <c r="A4" s="251" t="s">
        <v>68</v>
      </c>
      <c r="B4" s="251"/>
      <c r="C4" s="251"/>
      <c r="D4" s="251"/>
      <c r="E4" s="251"/>
      <c r="F4" s="251"/>
      <c r="G4" s="251"/>
      <c r="H4" s="251"/>
      <c r="I4" s="251"/>
      <c r="J4" s="251"/>
    </row>
    <row r="5" spans="1:10" ht="51.6" thickBot="1" x14ac:dyDescent="0.35">
      <c r="A5" s="10" t="s">
        <v>3</v>
      </c>
      <c r="B5" s="9" t="s">
        <v>4</v>
      </c>
      <c r="C5" s="16" t="s">
        <v>46</v>
      </c>
      <c r="D5" s="16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8" t="s">
        <v>11</v>
      </c>
      <c r="J5" s="16" t="s">
        <v>47</v>
      </c>
    </row>
    <row r="6" spans="1:10" ht="30.6" x14ac:dyDescent="0.3">
      <c r="A6" s="262">
        <v>36</v>
      </c>
      <c r="B6" s="260" t="s">
        <v>14</v>
      </c>
      <c r="C6" s="22" t="s">
        <v>176</v>
      </c>
      <c r="D6" s="14" t="s">
        <v>177</v>
      </c>
      <c r="E6" s="13" t="s">
        <v>178</v>
      </c>
      <c r="F6" s="35">
        <v>30113.32</v>
      </c>
      <c r="G6" s="33">
        <v>24887.040000000001</v>
      </c>
      <c r="H6" s="34">
        <v>24887.040000000001</v>
      </c>
      <c r="I6" s="164"/>
      <c r="J6" s="295">
        <v>1</v>
      </c>
    </row>
    <row r="7" spans="1:10" ht="31.2" thickBot="1" x14ac:dyDescent="0.35">
      <c r="A7" s="263"/>
      <c r="B7" s="261"/>
      <c r="C7" s="3" t="s">
        <v>96</v>
      </c>
      <c r="D7" s="12" t="s">
        <v>180</v>
      </c>
      <c r="E7" s="11" t="s">
        <v>179</v>
      </c>
      <c r="F7" s="35">
        <v>2848696.4</v>
      </c>
      <c r="G7" s="35">
        <v>2354294.63</v>
      </c>
      <c r="H7" s="36">
        <v>2354294.63</v>
      </c>
      <c r="I7" s="101"/>
      <c r="J7" s="296">
        <v>1</v>
      </c>
    </row>
    <row r="8" spans="1:10" ht="15" thickBot="1" x14ac:dyDescent="0.35">
      <c r="A8" s="270" t="s">
        <v>18</v>
      </c>
      <c r="B8" s="271"/>
      <c r="C8" s="271"/>
      <c r="D8" s="271"/>
      <c r="E8" s="272"/>
      <c r="F8" s="52">
        <f>SUM(F6:F7)</f>
        <v>2878809.7199999997</v>
      </c>
      <c r="G8" s="53">
        <f>SUM(G6:G7)</f>
        <v>2379181.67</v>
      </c>
      <c r="H8" s="54">
        <f>SUM(H6:H7)</f>
        <v>2379181.67</v>
      </c>
      <c r="I8" s="55">
        <f>H8-G8</f>
        <v>0</v>
      </c>
      <c r="J8" s="242"/>
    </row>
    <row r="9" spans="1:10" ht="15.6" thickTop="1" thickBot="1" x14ac:dyDescent="0.35">
      <c r="A9" s="270" t="s">
        <v>26</v>
      </c>
      <c r="B9" s="271"/>
      <c r="C9" s="271"/>
      <c r="D9" s="271"/>
      <c r="E9" s="272"/>
      <c r="F9" s="167">
        <v>0</v>
      </c>
      <c r="G9" s="167">
        <v>0</v>
      </c>
      <c r="H9" s="168">
        <f ca="1">SUM(H9:H9)</f>
        <v>0</v>
      </c>
      <c r="I9" s="58">
        <f ca="1">H9-G9</f>
        <v>0</v>
      </c>
      <c r="J9" s="265"/>
    </row>
    <row r="10" spans="1:10" ht="15.6" thickTop="1" thickBot="1" x14ac:dyDescent="0.35">
      <c r="A10" s="254" t="s">
        <v>27</v>
      </c>
      <c r="B10" s="255"/>
      <c r="C10" s="255"/>
      <c r="D10" s="255"/>
      <c r="E10" s="255"/>
      <c r="F10" s="52">
        <f>SUM(F8:F9)</f>
        <v>2878809.7199999997</v>
      </c>
      <c r="G10" s="53">
        <f>SUM(G8:G9)</f>
        <v>2379181.67</v>
      </c>
      <c r="H10" s="54">
        <f ca="1">SUM(H8:H9)</f>
        <v>2379181.67</v>
      </c>
      <c r="I10" s="56">
        <f ca="1">SUM(I9,I8)</f>
        <v>0</v>
      </c>
      <c r="J10" s="273"/>
    </row>
    <row r="11" spans="1:10" ht="26.4" customHeight="1" x14ac:dyDescent="0.3"/>
    <row r="12" spans="1:10" ht="27.6" customHeight="1" x14ac:dyDescent="0.3"/>
    <row r="13" spans="1:10" ht="30.6" customHeight="1" x14ac:dyDescent="0.3"/>
    <row r="18" ht="25.05" customHeight="1" x14ac:dyDescent="0.3"/>
    <row r="19" ht="23.4" customHeight="1" x14ac:dyDescent="0.3"/>
    <row r="23" ht="17.399999999999999" customHeight="1" x14ac:dyDescent="0.3"/>
    <row r="24" ht="16.8" customHeight="1" x14ac:dyDescent="0.3"/>
    <row r="44" ht="25.05" customHeight="1" x14ac:dyDescent="0.3"/>
    <row r="45" ht="25.05" customHeight="1" x14ac:dyDescent="0.3"/>
    <row r="48" ht="25.05" customHeight="1" x14ac:dyDescent="0.3"/>
    <row r="49" spans="2:8" ht="25.05" customHeight="1" x14ac:dyDescent="0.3"/>
    <row r="50" spans="2:8" x14ac:dyDescent="0.3">
      <c r="E50" s="201"/>
    </row>
    <row r="55" spans="2:8" ht="45.6" customHeight="1" x14ac:dyDescent="0.3">
      <c r="B55" s="204"/>
      <c r="C55" s="202"/>
      <c r="D55" s="202"/>
      <c r="G55" s="206"/>
      <c r="H55" s="206"/>
    </row>
    <row r="58" spans="2:8" ht="55.05" customHeight="1" x14ac:dyDescent="0.3"/>
    <row r="62" spans="2:8" ht="25.05" customHeight="1" x14ac:dyDescent="0.3"/>
    <row r="63" spans="2:8" x14ac:dyDescent="0.3">
      <c r="C63" s="202"/>
    </row>
  </sheetData>
  <mergeCells count="10">
    <mergeCell ref="A9:E9"/>
    <mergeCell ref="J9:J10"/>
    <mergeCell ref="A10:E10"/>
    <mergeCell ref="A8:E8"/>
    <mergeCell ref="A6:A7"/>
    <mergeCell ref="B6:B7"/>
    <mergeCell ref="A1:J1"/>
    <mergeCell ref="A3:J3"/>
    <mergeCell ref="A4:J4"/>
    <mergeCell ref="G2:H2"/>
  </mergeCells>
  <pageMargins left="0.23622047244094488" right="0.23622047244094488" top="0.55118110236220474" bottom="0.74803149606299213" header="0.31496062992125984" footer="0.31496062992125984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J60" sqref="J60"/>
    </sheetView>
  </sheetViews>
  <sheetFormatPr defaultRowHeight="14.4" x14ac:dyDescent="0.3"/>
  <sheetData>
    <row r="1" spans="1:1" x14ac:dyDescent="0.3">
      <c r="A1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5-50</vt:lpstr>
      <vt:lpstr>50-199</vt:lpstr>
      <vt:lpstr>200-1 999</vt:lpstr>
      <vt:lpstr>nad 2 mil.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</dc:creator>
  <cp:lastModifiedBy>Jarošová Jitka</cp:lastModifiedBy>
  <cp:lastPrinted>2017-03-24T09:13:20Z</cp:lastPrinted>
  <dcterms:created xsi:type="dcterms:W3CDTF">2014-01-27T12:38:44Z</dcterms:created>
  <dcterms:modified xsi:type="dcterms:W3CDTF">2017-04-24T14:02:05Z</dcterms:modified>
</cp:coreProperties>
</file>