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893" windowHeight="6516"/>
  </bookViews>
  <sheets>
    <sheet name="5-50" sheetId="4" r:id="rId1"/>
    <sheet name="50-199" sheetId="1" r:id="rId2"/>
    <sheet name="200-1 999" sheetId="2" r:id="rId3"/>
    <sheet name="nad 2 mil." sheetId="3" r:id="rId4"/>
    <sheet name="List1" sheetId="5" r:id="rId5"/>
  </sheets>
  <calcPr calcId="125725"/>
</workbook>
</file>

<file path=xl/calcChain.xml><?xml version="1.0" encoding="utf-8"?>
<calcChain xmlns="http://schemas.openxmlformats.org/spreadsheetml/2006/main">
  <c r="C48" i="4"/>
  <c r="C49" s="1"/>
  <c r="D48" l="1"/>
  <c r="D49" s="1"/>
  <c r="I51" i="3"/>
  <c r="H51"/>
  <c r="I69" i="2"/>
  <c r="I68"/>
  <c r="H68"/>
  <c r="I104" i="1"/>
  <c r="I6" i="2"/>
  <c r="I98" i="1"/>
  <c r="I99"/>
  <c r="I100"/>
  <c r="I105"/>
  <c r="I106"/>
  <c r="I97"/>
  <c r="G98"/>
  <c r="G97"/>
  <c r="I60"/>
  <c r="G61"/>
  <c r="I61" s="1"/>
  <c r="G62"/>
  <c r="I62" s="1"/>
  <c r="G63"/>
  <c r="I63" s="1"/>
  <c r="G64"/>
  <c r="I64" s="1"/>
  <c r="G65"/>
  <c r="I65" s="1"/>
  <c r="G66"/>
  <c r="I66" s="1"/>
  <c r="G67"/>
  <c r="I67" s="1"/>
  <c r="G68"/>
  <c r="I68" s="1"/>
  <c r="G69"/>
  <c r="I69" s="1"/>
  <c r="G70"/>
  <c r="I70" s="1"/>
  <c r="G71"/>
  <c r="I71" s="1"/>
  <c r="G72"/>
  <c r="I72" s="1"/>
  <c r="G73"/>
  <c r="I73" s="1"/>
  <c r="G74"/>
  <c r="I74" s="1"/>
  <c r="G75"/>
  <c r="I75" s="1"/>
  <c r="G76"/>
  <c r="I76" s="1"/>
  <c r="G77"/>
  <c r="I77" s="1"/>
  <c r="G78"/>
  <c r="I78" s="1"/>
  <c r="G79"/>
  <c r="I79" s="1"/>
  <c r="G80"/>
  <c r="I80" s="1"/>
  <c r="G81"/>
  <c r="I81" s="1"/>
  <c r="G82"/>
  <c r="I82" s="1"/>
  <c r="G83"/>
  <c r="I83" s="1"/>
  <c r="G84"/>
  <c r="I84" s="1"/>
  <c r="G85"/>
  <c r="I85" s="1"/>
  <c r="G86"/>
  <c r="I86" s="1"/>
  <c r="G87"/>
  <c r="I87" s="1"/>
  <c r="G88"/>
  <c r="I88" s="1"/>
  <c r="G60"/>
  <c r="I31"/>
  <c r="H113"/>
  <c r="I64" i="2"/>
  <c r="I57"/>
  <c r="I53"/>
  <c r="I32"/>
  <c r="I112" i="1"/>
  <c r="I94"/>
  <c r="I89"/>
  <c r="I30" i="2" l="1"/>
  <c r="I8" l="1"/>
  <c r="I7"/>
  <c r="I11" i="1"/>
  <c r="I10"/>
  <c r="I9"/>
  <c r="I44" l="1"/>
  <c r="I38" i="2" l="1"/>
  <c r="I44" l="1"/>
  <c r="I43"/>
  <c r="I42"/>
  <c r="I41"/>
  <c r="I40"/>
  <c r="I16" i="3" l="1"/>
  <c r="I16" i="2"/>
  <c r="I15"/>
  <c r="I28" i="1"/>
  <c r="I14" i="3"/>
  <c r="I13"/>
  <c r="I30" i="1"/>
  <c r="I29"/>
  <c r="I27"/>
  <c r="I26"/>
  <c r="G37" i="2"/>
  <c r="F37"/>
  <c r="D22" i="4"/>
  <c r="G50" i="3"/>
  <c r="F50"/>
  <c r="F51" s="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H24"/>
  <c r="G24"/>
  <c r="F24"/>
  <c r="I23"/>
  <c r="I20"/>
  <c r="I19"/>
  <c r="I18"/>
  <c r="I17"/>
  <c r="I10"/>
  <c r="I9"/>
  <c r="I8"/>
  <c r="I7"/>
  <c r="I6"/>
  <c r="G68" i="2"/>
  <c r="F68"/>
  <c r="F69" s="1"/>
  <c r="I66"/>
  <c r="I65"/>
  <c r="I63"/>
  <c r="I62"/>
  <c r="I61"/>
  <c r="I60"/>
  <c r="I56"/>
  <c r="I55"/>
  <c r="I54"/>
  <c r="I52"/>
  <c r="I51"/>
  <c r="I50"/>
  <c r="I49"/>
  <c r="I48"/>
  <c r="I47"/>
  <c r="I46"/>
  <c r="I39"/>
  <c r="H37"/>
  <c r="I36"/>
  <c r="I33"/>
  <c r="I31"/>
  <c r="I29"/>
  <c r="I14"/>
  <c r="I13"/>
  <c r="I12"/>
  <c r="I11"/>
  <c r="I10"/>
  <c r="I9"/>
  <c r="F45" i="1"/>
  <c r="I47"/>
  <c r="I48"/>
  <c r="I59"/>
  <c r="I90"/>
  <c r="I91"/>
  <c r="I92"/>
  <c r="I93"/>
  <c r="I95"/>
  <c r="I96"/>
  <c r="I109"/>
  <c r="I110"/>
  <c r="I111"/>
  <c r="I46"/>
  <c r="G113"/>
  <c r="F113"/>
  <c r="F114" s="1"/>
  <c r="I7"/>
  <c r="I8"/>
  <c r="I12"/>
  <c r="I13"/>
  <c r="I14"/>
  <c r="I15"/>
  <c r="I16"/>
  <c r="I17"/>
  <c r="I18"/>
  <c r="I19"/>
  <c r="I20"/>
  <c r="I21"/>
  <c r="I22"/>
  <c r="I23"/>
  <c r="I24"/>
  <c r="I25"/>
  <c r="I32"/>
  <c r="I33"/>
  <c r="I34"/>
  <c r="I35"/>
  <c r="I36"/>
  <c r="I37"/>
  <c r="I38"/>
  <c r="I39"/>
  <c r="I40"/>
  <c r="I41"/>
  <c r="I6"/>
  <c r="H45"/>
  <c r="H114" s="1"/>
  <c r="G45"/>
  <c r="I113" l="1"/>
  <c r="I114"/>
  <c r="G69" i="2"/>
  <c r="I37"/>
  <c r="I24" i="3"/>
  <c r="G51"/>
  <c r="I45" i="1"/>
  <c r="G114"/>
  <c r="H69" i="2"/>
  <c r="I50" i="3"/>
  <c r="H50"/>
</calcChain>
</file>

<file path=xl/sharedStrings.xml><?xml version="1.0" encoding="utf-8"?>
<sst xmlns="http://schemas.openxmlformats.org/spreadsheetml/2006/main" count="595" uniqueCount="351">
  <si>
    <t>Statutární město Děčín</t>
  </si>
  <si>
    <t>Tabulka č.2</t>
  </si>
  <si>
    <t>Veřejné zakázky nad 50 000 - 199 999 Kč (bez DPH)</t>
  </si>
  <si>
    <t>číslo odboru/ PO</t>
  </si>
  <si>
    <t>Odbor MM zajišťující administrativní práce za zadavatele statutární město Děčín/příspěvková organizace zřízená městem</t>
  </si>
  <si>
    <t>Počet zakázek</t>
  </si>
  <si>
    <t>Číslo zakázky</t>
  </si>
  <si>
    <t>Popis zakázky</t>
  </si>
  <si>
    <t xml:space="preserve">Celková částka v Kč vč. DPH </t>
  </si>
  <si>
    <t>Cena v Kč bez DPH</t>
  </si>
  <si>
    <t>Předpokládaná hodnota v Kč bez DPH</t>
  </si>
  <si>
    <t>Rozdíl mezi předpokládanou a konečnou cenou bez DPH</t>
  </si>
  <si>
    <t>Hodnocení</t>
  </si>
  <si>
    <t>Poznámka</t>
  </si>
  <si>
    <t>Odbor provozní a organizační</t>
  </si>
  <si>
    <t>Odbor správních činn. a OŽÚ</t>
  </si>
  <si>
    <t>Odbor stavební úřad</t>
  </si>
  <si>
    <t>Odbor životního prostředí</t>
  </si>
  <si>
    <t>Odbor ekonomický</t>
  </si>
  <si>
    <t>Odbor rozvoje</t>
  </si>
  <si>
    <t>Odbor soc.věcí a zdravotnictví</t>
  </si>
  <si>
    <t>Odbor školství a kultury</t>
  </si>
  <si>
    <t>Městská policie</t>
  </si>
  <si>
    <t>Středisko městských služeb Děčín</t>
  </si>
  <si>
    <t>odbory magistrátu města celkem</t>
  </si>
  <si>
    <t>Zámek Děčín</t>
  </si>
  <si>
    <t>Městské divadlo Děčín</t>
  </si>
  <si>
    <t>ZŠ a MŠ Děčín XXVII-Kosmon.177</t>
  </si>
  <si>
    <t>ZŠ Děčín II-Kamenická 1145</t>
  </si>
  <si>
    <t>ZŠ a MŠ Děčín IX-Mách.nám.688/11</t>
  </si>
  <si>
    <t>ŠJ Děčín I-Sládkova 1300/13</t>
  </si>
  <si>
    <t>Děčínská sport.Děčín III-Obl.1400/6</t>
  </si>
  <si>
    <t>příspěvkové organizace celkem</t>
  </si>
  <si>
    <t>statutární město Děčín + příspěvkové organizace celkem</t>
  </si>
  <si>
    <t>Lesní úřad Děčín</t>
  </si>
  <si>
    <t>Zoologická zahrada Děčín</t>
  </si>
  <si>
    <t>Centrum soc.služeb Děčín</t>
  </si>
  <si>
    <t>Městská knihovna Děčín</t>
  </si>
  <si>
    <t>MŠ Děčín II-Riegrova 454/12</t>
  </si>
  <si>
    <t>MŠ Děčín II-Liliová 277/1</t>
  </si>
  <si>
    <t>MŠ Děčín VI-Klosterman.1474/11</t>
  </si>
  <si>
    <t>MŠ Děčín XXXII-Májová 372</t>
  </si>
  <si>
    <t>ZŠ Děčín I-Kom.nám.622/3</t>
  </si>
  <si>
    <t>ZŠ a MŠ Děčín VI-Školní 1544/5</t>
  </si>
  <si>
    <t>ZŠ a MŠ Děčín VIII-Vojanova 178/12</t>
  </si>
  <si>
    <t>ZŠ a MŠ Děčín IXI-Na Pěšině 330</t>
  </si>
  <si>
    <t>ZŠ Děčín XXXII-Míru 152</t>
  </si>
  <si>
    <t>ZŠ Dr.Mir.Tyrše Děčín II-Vrchl.630/5</t>
  </si>
  <si>
    <t>ZŠ a MŠ Děčín III-Březová 369/25</t>
  </si>
  <si>
    <t>ZŠ Děčín VI-Na Stráni 879/2</t>
  </si>
  <si>
    <t>ŠJ Děčín IV-Jungmannova 3</t>
  </si>
  <si>
    <t>DDM Děčín IV-Teplická 344/38</t>
  </si>
  <si>
    <t>Název vítězného dodavatele</t>
  </si>
  <si>
    <t>Počet podaných nabídek</t>
  </si>
  <si>
    <t>Odbor MH a maj. města</t>
  </si>
  <si>
    <t>za období 1.1. - 30.6.2014</t>
  </si>
  <si>
    <t xml:space="preserve">        EVIDENCE VEŘEJNÝCH ZAKÁZEK</t>
  </si>
  <si>
    <t>Tabulka č.3</t>
  </si>
  <si>
    <t>Tabulka č.4</t>
  </si>
  <si>
    <t>EVIDENCE VEŘEJNÝCH ZAKÁZEK I. KATEGORIE</t>
  </si>
  <si>
    <t xml:space="preserve">           Tabulka č. 1</t>
  </si>
  <si>
    <t xml:space="preserve">          Veřejné zakázky nad 5 000 - 50 000 Kč (bez DPH)</t>
  </si>
  <si>
    <t>Celková částka v Kč vč. DPH</t>
  </si>
  <si>
    <t>Tajemník</t>
  </si>
  <si>
    <t>Městská policie Děčín</t>
  </si>
  <si>
    <t xml:space="preserve">příspěvkové organizace celkem </t>
  </si>
  <si>
    <t>statut. město Děčín + PO celkem</t>
  </si>
  <si>
    <t xml:space="preserve">                 za období 1.1. - 30.6.2014</t>
  </si>
  <si>
    <t xml:space="preserve">              Příloha č. 3 ke směrnici č. 5-6</t>
  </si>
  <si>
    <t>Legenda k hodnocení dodavatelů</t>
  </si>
  <si>
    <t>1 - bez připomínek, vzorná kvalita</t>
  </si>
  <si>
    <t xml:space="preserve">2 - drobné nedostatky, např. termín dodání </t>
  </si>
  <si>
    <t>3 - průměrné plnění, drobné reklamace</t>
  </si>
  <si>
    <t>4 - porušení smlouvy, uplatněno penále</t>
  </si>
  <si>
    <t>5 - špatná kvalita práce, odstoupení od smlouvy</t>
  </si>
  <si>
    <t xml:space="preserve">  Příloha č. 3 ke směrnici č. 5-6</t>
  </si>
  <si>
    <t>MAJJ - KUPEC s.r.o.</t>
  </si>
  <si>
    <t>SaM silnice a mosty Děčín a.s.</t>
  </si>
  <si>
    <t>DeCe COMPUTERS s.r.o.</t>
  </si>
  <si>
    <t>City Parking Group s.r.o.</t>
  </si>
  <si>
    <t>Zemní a dopravní stavby Hrdý Milan, s.r.o.</t>
  </si>
  <si>
    <t>INSKY spol. s r.o.</t>
  </si>
  <si>
    <t>P12V00000007</t>
  </si>
  <si>
    <t>P13V00000104</t>
  </si>
  <si>
    <t>P14V00000017</t>
  </si>
  <si>
    <t>P14V00000031</t>
  </si>
  <si>
    <t>P14V00000032</t>
  </si>
  <si>
    <t>P14V00000080</t>
  </si>
  <si>
    <t>P14V00000052</t>
  </si>
  <si>
    <t>P14V00000067</t>
  </si>
  <si>
    <t>Krásnostudenecká – Severní, odvodnění křižovatky na p.p.č. 2935/1 a 3303, k.ú. Podmokly</t>
  </si>
  <si>
    <t>Povodňové škody 2013 - k.ú. Krásný Studenec</t>
  </si>
  <si>
    <t>MK-Rytířská-příjezd do autokempu</t>
  </si>
  <si>
    <t>Pronájem výpočetní techniky - Volby do Evropského parlamentu 2014</t>
  </si>
  <si>
    <t>Dodání kotoučků do parkovacích automatů DG Classic</t>
  </si>
  <si>
    <t>Oprava části chodníkového tělesa ul. Kamenická</t>
  </si>
  <si>
    <t>Oprava chodníku - ul. Jindřichova</t>
  </si>
  <si>
    <t>JŘBU IV - Revitalizace sídliště Děčín III-Staré Město, veřejné prostranství - 2. část, 1. část této 2. části</t>
  </si>
  <si>
    <t>DOKOM FINAL s.r.o.</t>
  </si>
  <si>
    <t>P13V00000092</t>
  </si>
  <si>
    <t>Povodňové škody 2013 - k.ú. Lesná</t>
  </si>
  <si>
    <t>P13V00000108</t>
  </si>
  <si>
    <t>Povodňové škody 2013 - k.ú. Nebočady</t>
  </si>
  <si>
    <t>DC AVEX s.r.o.</t>
  </si>
  <si>
    <t>P13V00000157</t>
  </si>
  <si>
    <t>ČOV a oprava odpadu z ČOV pro MŠ č.p. 131, Krásný studenec, včetně oddělení vod z kuchyně od ostatních splaškových vod</t>
  </si>
  <si>
    <t>SaM silnice a mosty a.s.</t>
  </si>
  <si>
    <t>P14V00000023</t>
  </si>
  <si>
    <t>Oprava zábradlí na Tyršově mostě, SO-100</t>
  </si>
  <si>
    <t>Podmokelská stavební společnost s.r.o.</t>
  </si>
  <si>
    <t>P14V00000014</t>
  </si>
  <si>
    <t>Výstavba dětského hřiště Děčín – Prostřední Žleb.</t>
  </si>
  <si>
    <t>VYDIS a.s.</t>
  </si>
  <si>
    <t>P14V00000026</t>
  </si>
  <si>
    <t>Veřejné osvětlení - ulice Popovická, Děčín VI</t>
  </si>
  <si>
    <t>P14V00000027</t>
  </si>
  <si>
    <t>Oprava chodníku - ul. Míru na p.p.č. 500/8 a p.p.č. 754, k.ú. Boletice nad Labem.</t>
  </si>
  <si>
    <t>P14V00000047</t>
  </si>
  <si>
    <t>Oprava dlažby na Masarykově náměstí</t>
  </si>
  <si>
    <t>JEZBERA A SYN v.o.s.</t>
  </si>
  <si>
    <t>P14V00000049</t>
  </si>
  <si>
    <t>Oprava havarijního stavu topení, 2. část budovy A1</t>
  </si>
  <si>
    <t>Martia,a.s.</t>
  </si>
  <si>
    <t>P14V00000057</t>
  </si>
  <si>
    <t>Věřejné osvětlení - Děčín - Chmelnice</t>
  </si>
  <si>
    <t>sanex cz, s. r. o.</t>
  </si>
  <si>
    <t>P14V00000056</t>
  </si>
  <si>
    <t>Lokální opravy náhonu Zámeckého rybníka</t>
  </si>
  <si>
    <t>P14V00000070</t>
  </si>
  <si>
    <t>Oprava místní komunikace ul.Bělská, Děčín IV-Podmokly (Škrabky)</t>
  </si>
  <si>
    <t>Bohuslav Čepila</t>
  </si>
  <si>
    <t>P14V00000081</t>
  </si>
  <si>
    <t>Zateplení podlahy půdního prostoru a oprava střechy nad hledištěm Městského divadla Děčín.</t>
  </si>
  <si>
    <t>LARD DC s.r.o.</t>
  </si>
  <si>
    <t>P14V00000082</t>
  </si>
  <si>
    <t>Zateplení podlahy půdního prostoru nad hledištěm kina Sněžník, Děčín</t>
  </si>
  <si>
    <t>VYSSPA Sports Technology s.r.o.</t>
  </si>
  <si>
    <t>P14V00000002</t>
  </si>
  <si>
    <t>JŘBU- Městský fotbalový stadion Děčín - návrh na uvedení objektů do původního stavu po povodni 2013</t>
  </si>
  <si>
    <t>P14V00000003</t>
  </si>
  <si>
    <t>Revize formulářů</t>
  </si>
  <si>
    <t>Ing.arch. Michal Kuzemenský</t>
  </si>
  <si>
    <t>P13V00000136</t>
  </si>
  <si>
    <t>JŘBÚ - PD - soutěž obnova Podmokel</t>
  </si>
  <si>
    <t>Bodové výspravy asfaltových komunikací v Děčíně.</t>
  </si>
  <si>
    <t>Letmé výspravy asfaltových komunikací v Děčíně.</t>
  </si>
  <si>
    <t>P14V00000013</t>
  </si>
  <si>
    <t>P14V00000018</t>
  </si>
  <si>
    <t>rámcová smlouva soutěženo na jednotkovou cenu</t>
  </si>
  <si>
    <t>Viamont DSP a.s.</t>
  </si>
  <si>
    <t>ACTIVA spol. s r.o.</t>
  </si>
  <si>
    <t>Amper Market, a.s.</t>
  </si>
  <si>
    <t>P12V00000048</t>
  </si>
  <si>
    <t>P13V00000120</t>
  </si>
  <si>
    <t>P13V00000171</t>
  </si>
  <si>
    <t>Rekonstrukce domova pro seniory,  Děčín II, Kamenická 755/195</t>
  </si>
  <si>
    <t>Dodávka kancelářských potřeb</t>
  </si>
  <si>
    <t>Dodávka elektrické energie pro statutární město Děčín a jím zřízené organizace</t>
  </si>
  <si>
    <t>rámcová smlouva</t>
  </si>
  <si>
    <t>P14V00000071</t>
  </si>
  <si>
    <t xml:space="preserve">Revitalizace nádvoří děčínského zámku </t>
  </si>
  <si>
    <t>5 729 731</t>
  </si>
  <si>
    <t>NOVATRONIC - Ing. Vladimír Mikulec</t>
  </si>
  <si>
    <t>P14V00000050</t>
  </si>
  <si>
    <t>Koupě nábytku - skříně, stoly, police do nově zrekonstuovaného objektu DS Kamenická</t>
  </si>
  <si>
    <t>16</t>
  </si>
  <si>
    <t>ARMEX ENERGY, a.s.</t>
  </si>
  <si>
    <t>P14V00000045</t>
  </si>
  <si>
    <t>Dodávky zemního plynu</t>
  </si>
  <si>
    <t>1</t>
  </si>
  <si>
    <t>1. Severočeské družstvo zdravotně postižených,                                  Bartoň a Pertner, s.r.o.</t>
  </si>
  <si>
    <t>P13V00000172</t>
  </si>
  <si>
    <t>Dodávky drogistického zboží</t>
  </si>
  <si>
    <t>5</t>
  </si>
  <si>
    <t>VZ dělená na části, vybráni 2 dodvatelé.</t>
  </si>
  <si>
    <t>ECC Academia, s.r.o.</t>
  </si>
  <si>
    <t>P14V00000063</t>
  </si>
  <si>
    <t>Akreditovanévzdělávání zaměstnanců Centra sociálních služeb Děčín, p.o. (4. kolo)</t>
  </si>
  <si>
    <t>VZ dělená na části (celkem 23 částí - školících kurzů). Postupné soutěžení jednotlivých částí VZ.</t>
  </si>
  <si>
    <t>BFZ, o.p.s.,                                      Mgr. Jitka Suchá,                                EDUPOL, s.r.o.,                                             ECC Academia, s.r.o.,                            Profesní komora sociálních pracovníkl, z.s.</t>
  </si>
  <si>
    <t>P14V00000009</t>
  </si>
  <si>
    <t>Akreditovanévzdělávání zaměstnanců Centra sociálních služeb Děčín, p.o. (3. kolo)</t>
  </si>
  <si>
    <t>VZ dělená na části (celkem 23 částí - školících kurzů). Postupné soutěžení jednotlivých částí VZ, vybráno 5 dodavatelů.</t>
  </si>
  <si>
    <t>Blesk Servis s.r.o., Praha 9</t>
  </si>
  <si>
    <t>001</t>
  </si>
  <si>
    <t>ostraha areálu zoo</t>
  </si>
  <si>
    <t>19</t>
  </si>
  <si>
    <t>Eurogreen CZ s.r.o.</t>
  </si>
  <si>
    <t xml:space="preserve">vyjímka ze Směrnice v RM dne 18.2.2014, č. RM 14 04 29 02  </t>
  </si>
  <si>
    <t>AlfaSky s.r.o.</t>
  </si>
  <si>
    <t>Ferrata – realizace</t>
  </si>
  <si>
    <t>Rail System s.r.o.</t>
  </si>
  <si>
    <t>Kozí dráha – provoz I.pol.</t>
  </si>
  <si>
    <t>Labská plavební společnost s.r.o.</t>
  </si>
  <si>
    <t>Loď – dotace</t>
  </si>
  <si>
    <t>Grehard Horejsek</t>
  </si>
  <si>
    <t>Výjimka -RM</t>
  </si>
  <si>
    <t>OA Škoda Octavia</t>
  </si>
  <si>
    <t>OA Škoda Rapid</t>
  </si>
  <si>
    <t>17 567 244, 48</t>
  </si>
  <si>
    <r>
      <t xml:space="preserve">Odbor MH a maj. Města </t>
    </r>
    <r>
      <rPr>
        <sz val="8"/>
        <color rgb="FFFF0000"/>
        <rFont val="Arial"/>
        <family val="2"/>
        <charset val="238"/>
      </rPr>
      <t>HČ</t>
    </r>
  </si>
  <si>
    <t>Aleš Janus</t>
  </si>
  <si>
    <t>1087/2014/37</t>
  </si>
  <si>
    <t>Velkoplošná oprava chodníku Kamenická - koordinace s SVS a.s.</t>
  </si>
  <si>
    <t xml:space="preserve"> výjimka RM 14 08 50 06</t>
  </si>
  <si>
    <t>Josef Knazovič</t>
  </si>
  <si>
    <t>restaurování nábytku pro projekt Interiery</t>
  </si>
  <si>
    <t>3</t>
  </si>
  <si>
    <t>Raslová Jana</t>
  </si>
  <si>
    <t>restaurování obrazu Hon na Jelena pro projekt Interiery</t>
  </si>
  <si>
    <t>Sklenářová Marie</t>
  </si>
  <si>
    <t>restaurování obrazu Hon na kance pro projekt Interiery</t>
  </si>
  <si>
    <t>Bareš Petr</t>
  </si>
  <si>
    <t>restaurování obrazu Plachetnice III pro projekt Interiery</t>
  </si>
  <si>
    <t>Brodský Jiří</t>
  </si>
  <si>
    <t>restaurování obrazu Plachetnice IV pro projekt Interiery</t>
  </si>
  <si>
    <t xml:space="preserve">K-Antik </t>
  </si>
  <si>
    <t>Knazovič Josef</t>
  </si>
  <si>
    <t>restaurování a konzervace nábytku pro projekt Interiéry</t>
  </si>
  <si>
    <t>Němec Václav</t>
  </si>
  <si>
    <t>Knowlimits s.r.o.</t>
  </si>
  <si>
    <t>Tisk 400 ks sborníku pro projekt Interiéry</t>
  </si>
  <si>
    <t>Rytíři koruny české o.s.</t>
  </si>
  <si>
    <t>Program na Historický trh májový 2014</t>
  </si>
  <si>
    <t>4</t>
  </si>
  <si>
    <t>Cinemart as. Praha</t>
  </si>
  <si>
    <t>půjčovné Jak vycvičit draka</t>
  </si>
  <si>
    <t>Pragokoncert Bohemia a.s. Praha</t>
  </si>
  <si>
    <t>vystoupení Nesvadba</t>
  </si>
  <si>
    <t>Divadlo Ungelt Praha</t>
  </si>
  <si>
    <t>představení Deštivé dny</t>
  </si>
  <si>
    <t>Východočeské divadlo Pardubice</t>
  </si>
  <si>
    <t>představení Balada pro banditu</t>
  </si>
  <si>
    <t>Divadlo na Vinohradech Praha</t>
  </si>
  <si>
    <t>představení Vstupte</t>
  </si>
  <si>
    <t>Studio DVA s.r.o. Praha</t>
  </si>
  <si>
    <t>představení Zdravý nemocný</t>
  </si>
  <si>
    <t>V-TABO s.r.o. Herálec</t>
  </si>
  <si>
    <t>představení Dan Bárta</t>
  </si>
  <si>
    <t>Divadlo F.X.Šaldy Liberec</t>
  </si>
  <si>
    <t>představení Gala Straus</t>
  </si>
  <si>
    <t>Dejvické divadlo Praha</t>
  </si>
  <si>
    <t>představení Dabing Streat</t>
  </si>
  <si>
    <t>mithea s.r.o. Praha</t>
  </si>
  <si>
    <t>představení Miluji Tě ale</t>
  </si>
  <si>
    <t>Divadelní společnost Háta Praha</t>
  </si>
  <si>
    <t>představení Byt na inzerát</t>
  </si>
  <si>
    <t>Divadlo R.Brzobohatého Praha</t>
  </si>
  <si>
    <t>představení Tančírna</t>
  </si>
  <si>
    <t>představení Hlava v písku</t>
  </si>
  <si>
    <t>Balet Praha o.p.s. Praha</t>
  </si>
  <si>
    <t>balet Zjasněná noc</t>
  </si>
  <si>
    <t>Slovácké divadlo Uherské Hradiště</t>
  </si>
  <si>
    <t>představení Popel a pálenka</t>
  </si>
  <si>
    <t>Ing.Z.Hanousková Praha</t>
  </si>
  <si>
    <t>vystoupení Radúza</t>
  </si>
  <si>
    <t>Filmová a TV společnost Praha</t>
  </si>
  <si>
    <t>představení Sklep Besídka</t>
  </si>
  <si>
    <t>AG Jezerka s.r.o. Praha</t>
  </si>
  <si>
    <t>představení Komedianti</t>
  </si>
  <si>
    <t>Divadlo na Zábradlí Praha</t>
  </si>
  <si>
    <t>představení Buržoazie</t>
  </si>
  <si>
    <t>Aerofilms s.r.o. Praha</t>
  </si>
  <si>
    <t>MET přenos Rusalka</t>
  </si>
  <si>
    <t>Falcon a.s. Praha</t>
  </si>
  <si>
    <t>půjčovné Babovřesky 2</t>
  </si>
  <si>
    <t>Hamlet Production Praha</t>
  </si>
  <si>
    <t>představení Sbohem zůstávám</t>
  </si>
  <si>
    <t>Divadlo pod Palmovkou Praha</t>
  </si>
  <si>
    <t>představení Králova řeč</t>
  </si>
  <si>
    <t>Agentura 4C Černošice</t>
  </si>
  <si>
    <t>vystoupení Martinová</t>
  </si>
  <si>
    <t>Divadlo Semafor o.p.s. Praha</t>
  </si>
  <si>
    <t>představení Hodiny jdou pozpátku</t>
  </si>
  <si>
    <t>představení Růžové brýle</t>
  </si>
  <si>
    <t>I.Klusalová Rožmitál pod Třemšínem</t>
  </si>
  <si>
    <t>vystoupení Spirituál kvintet</t>
  </si>
  <si>
    <t>půjčovné Něžné vlny</t>
  </si>
  <si>
    <t>Divadlo Příbram</t>
  </si>
  <si>
    <t>představení Válka Roseových</t>
  </si>
  <si>
    <t>Gastro Walter. s.r.o.</t>
  </si>
  <si>
    <t>elektrický kotel</t>
  </si>
  <si>
    <t>výjimka ze směrnice</t>
  </si>
  <si>
    <t xml:space="preserve">Vítězslav Matějka </t>
  </si>
  <si>
    <t>1/2014</t>
  </si>
  <si>
    <t>Oprava terasy v objektu MŠ Školní 17</t>
  </si>
  <si>
    <t>J. Michálka</t>
  </si>
  <si>
    <t>2014/1</t>
  </si>
  <si>
    <t>Malování ZŠ</t>
  </si>
  <si>
    <t>11</t>
  </si>
  <si>
    <t>V. Jarolímková</t>
  </si>
  <si>
    <t>2014/2</t>
  </si>
  <si>
    <t>Doprava- Comenius</t>
  </si>
  <si>
    <t>Gastro Walter. S.r.o.</t>
  </si>
  <si>
    <t>elektrický sporák</t>
  </si>
  <si>
    <t>výjimka RM</t>
  </si>
  <si>
    <t>A.K.T. s.r.o.</t>
  </si>
  <si>
    <t>2014/3</t>
  </si>
  <si>
    <t>Rekontrukce umývárny a WC - MŠ</t>
  </si>
  <si>
    <t>2</t>
  </si>
  <si>
    <t>GASTRO SIMI, s.r.o</t>
  </si>
  <si>
    <t>2014/01</t>
  </si>
  <si>
    <t>smažící pánev pro ŠJ ZŠ</t>
  </si>
  <si>
    <t>vyjímka ze směrnice</t>
  </si>
  <si>
    <t>Primus CE, s.r.o</t>
  </si>
  <si>
    <t>2014/02</t>
  </si>
  <si>
    <t>elektrický mandl pro MŠ</t>
  </si>
  <si>
    <t>Flora servis, s.r.o</t>
  </si>
  <si>
    <t>2014/03</t>
  </si>
  <si>
    <t>herní soustava na zahradu MŠ</t>
  </si>
  <si>
    <t>Filip kašpar</t>
  </si>
  <si>
    <t>oprava oběhového čerpadla</t>
  </si>
  <si>
    <t>Dům kultury Česká Kamenice</t>
  </si>
  <si>
    <t>1856/2014</t>
  </si>
  <si>
    <t>MHF 2014</t>
  </si>
  <si>
    <t>schváleno v rámci rozpočtu</t>
  </si>
  <si>
    <t>Švancar Karel</t>
  </si>
  <si>
    <t>Restaurování nábytku pro projekt Interiéry</t>
  </si>
  <si>
    <t xml:space="preserve">STOLLAR Moravia s.r.o. </t>
  </si>
  <si>
    <t>2/2014</t>
  </si>
  <si>
    <t>2014 Výměna oken v objektu ZŠ Školní 5</t>
  </si>
  <si>
    <t>6</t>
  </si>
  <si>
    <t>Window Holding a.s.</t>
  </si>
  <si>
    <t>ZSBO1/2014</t>
  </si>
  <si>
    <t>Výměna oken ve dvou podlažích budovy H, dle projektové dokumentace</t>
  </si>
  <si>
    <t>Elektro 3B s.r.o.</t>
  </si>
  <si>
    <t>výměna elektroinstalace včetně osvětlovacích těles</t>
  </si>
  <si>
    <t>Střešní  systémy Jan Seifert</t>
  </si>
  <si>
    <t>oprava střechy</t>
  </si>
  <si>
    <t>Agentura WINK, s.r.o.</t>
  </si>
  <si>
    <t>zajištění Měst.slavností Děčín</t>
  </si>
  <si>
    <t xml:space="preserve"> -      </t>
  </si>
  <si>
    <t>0</t>
  </si>
  <si>
    <t>Software 602 a.s.</t>
  </si>
  <si>
    <t>Organizační složka JSDH</t>
  </si>
  <si>
    <t>Krizové řízení</t>
  </si>
  <si>
    <t>nezahájeno</t>
  </si>
  <si>
    <t>v realizaci</t>
  </si>
  <si>
    <t>nezahájena</t>
  </si>
  <si>
    <t>výjimka RM 14096004</t>
  </si>
  <si>
    <t>schváleno RM 14023101, upravuje zákon o veřejné službě v přepravě cestujících</t>
  </si>
  <si>
    <t>dotace ZM 14060614</t>
  </si>
  <si>
    <t>není plátce DPH</t>
  </si>
  <si>
    <t>bez nároku na DPH</t>
  </si>
  <si>
    <t xml:space="preserve">Mgr. Narcis Tomášek,advokát, Advokátní kancelář Narcis Tomášek &amp; partneři </t>
  </si>
  <si>
    <t>Poskytování právních služeb v 1.1. - 30.6. 2014</t>
  </si>
  <si>
    <t>Veřejné zakázky nad 200 000 - 1 999 999 Kč (bez DPH)</t>
  </si>
  <si>
    <t>Veřejné zakázky nad 2 000 000 Kč (bez DPH)</t>
  </si>
  <si>
    <t>Odbor MH a maj. Města</t>
  </si>
  <si>
    <t>178 900</t>
  </si>
  <si>
    <t>18</t>
  </si>
</sst>
</file>

<file path=xl/styles.xml><?xml version="1.0" encoding="utf-8"?>
<styleSheet xmlns="http://schemas.openxmlformats.org/spreadsheetml/2006/main">
  <numFmts count="7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 #,##0_ "/>
    <numFmt numFmtId="165" formatCode="_-* #,##0\ _K_č_-;\-* #,##0\ _K_č_-;_-* &quot;-&quot;??\ _K_č_-;_-@_-"/>
    <numFmt numFmtId="166" formatCode="_-* #,##0.00\ _K_č_-;\-* #,##0.00\ _K_č_-;_-* \-??\ _K_č_-;_-@_-"/>
    <numFmt numFmtId="167" formatCode="#,##0.00_ ;\-#,##0.00\ "/>
    <numFmt numFmtId="168" formatCode="_ #,##0.00_ 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b/>
      <sz val="8"/>
      <color theme="6" tint="-0.249977111117893"/>
      <name val="Arial"/>
      <family val="2"/>
      <charset val="238"/>
    </font>
    <font>
      <b/>
      <sz val="9"/>
      <color theme="7" tint="-0.249977111117893"/>
      <name val="Arial"/>
      <family val="2"/>
      <charset val="238"/>
    </font>
    <font>
      <b/>
      <i/>
      <sz val="9"/>
      <name val="Arial"/>
      <family val="2"/>
      <charset val="238"/>
    </font>
    <font>
      <sz val="7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0" tint="-0.34998626667073579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7" fillId="0" borderId="0"/>
    <xf numFmtId="0" fontId="15" fillId="0" borderId="0"/>
  </cellStyleXfs>
  <cellXfs count="515">
    <xf numFmtId="0" fontId="0" fillId="0" borderId="0" xfId="0"/>
    <xf numFmtId="0" fontId="5" fillId="0" borderId="28" xfId="2" applyFont="1" applyBorder="1" applyAlignment="1">
      <alignment horizontal="left" wrapText="1"/>
    </xf>
    <xf numFmtId="0" fontId="5" fillId="0" borderId="32" xfId="2" applyFont="1" applyBorder="1" applyAlignment="1">
      <alignment horizontal="left" wrapText="1"/>
    </xf>
    <xf numFmtId="0" fontId="5" fillId="0" borderId="32" xfId="2" applyFont="1" applyBorder="1" applyAlignment="1">
      <alignment horizontal="center" vertical="center" wrapText="1"/>
    </xf>
    <xf numFmtId="0" fontId="5" fillId="0" borderId="41" xfId="2" applyFont="1" applyFill="1" applyBorder="1" applyAlignment="1">
      <alignment horizontal="center" vertical="center" wrapText="1"/>
    </xf>
    <xf numFmtId="0" fontId="2" fillId="0" borderId="0" xfId="2"/>
    <xf numFmtId="0" fontId="2" fillId="0" borderId="0" xfId="2" applyBorder="1"/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49" fontId="4" fillId="0" borderId="2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/>
    </xf>
    <xf numFmtId="0" fontId="5" fillId="0" borderId="29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0" fontId="5" fillId="0" borderId="23" xfId="2" applyFont="1" applyBorder="1" applyAlignment="1">
      <alignment vertical="center" wrapText="1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23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/>
    </xf>
    <xf numFmtId="49" fontId="5" fillId="0" borderId="4" xfId="2" applyNumberFormat="1" applyFont="1" applyBorder="1" applyAlignment="1">
      <alignment horizontal="center" wrapText="1"/>
    </xf>
    <xf numFmtId="49" fontId="5" fillId="0" borderId="6" xfId="2" applyNumberFormat="1" applyFont="1" applyBorder="1" applyAlignment="1">
      <alignment horizontal="center" vertical="center" wrapText="1"/>
    </xf>
    <xf numFmtId="49" fontId="5" fillId="0" borderId="28" xfId="2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/>
    </xf>
    <xf numFmtId="49" fontId="4" fillId="0" borderId="26" xfId="2" applyNumberFormat="1" applyFont="1" applyBorder="1" applyAlignment="1">
      <alignment horizontal="center" vertical="center" wrapText="1"/>
    </xf>
    <xf numFmtId="3" fontId="5" fillId="0" borderId="24" xfId="2" applyNumberFormat="1" applyFont="1" applyBorder="1" applyAlignment="1">
      <alignment horizontal="right"/>
    </xf>
    <xf numFmtId="0" fontId="5" fillId="0" borderId="10" xfId="2" applyFont="1" applyBorder="1" applyAlignment="1">
      <alignment wrapText="1"/>
    </xf>
    <xf numFmtId="0" fontId="5" fillId="0" borderId="3" xfId="2" applyFont="1" applyBorder="1" applyAlignment="1">
      <alignment wrapText="1"/>
    </xf>
    <xf numFmtId="0" fontId="5" fillId="0" borderId="23" xfId="2" applyFont="1" applyBorder="1" applyAlignment="1">
      <alignment wrapText="1"/>
    </xf>
    <xf numFmtId="0" fontId="5" fillId="0" borderId="4" xfId="2" applyFont="1" applyBorder="1" applyAlignment="1">
      <alignment wrapText="1"/>
    </xf>
    <xf numFmtId="0" fontId="5" fillId="0" borderId="6" xfId="2" applyFont="1" applyBorder="1" applyAlignment="1">
      <alignment wrapText="1"/>
    </xf>
    <xf numFmtId="0" fontId="5" fillId="0" borderId="6" xfId="2" applyFont="1" applyBorder="1" applyAlignment="1">
      <alignment horizontal="left" wrapText="1"/>
    </xf>
    <xf numFmtId="0" fontId="5" fillId="0" borderId="6" xfId="2" applyFont="1" applyBorder="1" applyAlignment="1">
      <alignment horizontal="left"/>
    </xf>
    <xf numFmtId="3" fontId="5" fillId="0" borderId="43" xfId="2" applyNumberFormat="1" applyFont="1" applyBorder="1" applyAlignment="1">
      <alignment horizontal="right"/>
    </xf>
    <xf numFmtId="3" fontId="5" fillId="0" borderId="46" xfId="2" applyNumberFormat="1" applyFont="1" applyBorder="1" applyAlignment="1">
      <alignment horizontal="right"/>
    </xf>
    <xf numFmtId="49" fontId="5" fillId="0" borderId="31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wrapText="1"/>
    </xf>
    <xf numFmtId="49" fontId="5" fillId="0" borderId="10" xfId="2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5" fillId="0" borderId="31" xfId="2" applyFont="1" applyFill="1" applyBorder="1" applyAlignment="1">
      <alignment horizontal="center" vertical="center" wrapText="1"/>
    </xf>
    <xf numFmtId="49" fontId="5" fillId="0" borderId="6" xfId="2" applyNumberFormat="1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36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left" vertical="center" wrapText="1"/>
    </xf>
    <xf numFmtId="0" fontId="5" fillId="0" borderId="48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/>
    </xf>
    <xf numFmtId="0" fontId="5" fillId="0" borderId="24" xfId="2" applyFont="1" applyBorder="1" applyAlignment="1">
      <alignment horizontal="left"/>
    </xf>
    <xf numFmtId="0" fontId="5" fillId="0" borderId="44" xfId="2" applyFont="1" applyBorder="1" applyAlignment="1">
      <alignment horizontal="left"/>
    </xf>
    <xf numFmtId="0" fontId="5" fillId="0" borderId="45" xfId="2" applyFont="1" applyFill="1" applyBorder="1"/>
    <xf numFmtId="0" fontId="5" fillId="0" borderId="12" xfId="2" applyFont="1" applyFill="1" applyBorder="1"/>
    <xf numFmtId="49" fontId="5" fillId="0" borderId="51" xfId="2" applyNumberFormat="1" applyFont="1" applyBorder="1" applyAlignment="1">
      <alignment horizontal="center" vertical="center"/>
    </xf>
    <xf numFmtId="0" fontId="5" fillId="0" borderId="37" xfId="2" applyFont="1" applyFill="1" applyBorder="1"/>
    <xf numFmtId="0" fontId="5" fillId="0" borderId="43" xfId="2" applyFont="1" applyBorder="1" applyAlignment="1">
      <alignment horizontal="left"/>
    </xf>
    <xf numFmtId="0" fontId="5" fillId="0" borderId="42" xfId="2" applyFont="1" applyBorder="1" applyAlignment="1">
      <alignment horizontal="left"/>
    </xf>
    <xf numFmtId="0" fontId="5" fillId="0" borderId="46" xfId="2" applyFont="1" applyBorder="1" applyAlignment="1">
      <alignment horizontal="left"/>
    </xf>
    <xf numFmtId="49" fontId="5" fillId="0" borderId="15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24" xfId="2" applyNumberFormat="1" applyFont="1" applyBorder="1" applyAlignment="1">
      <alignment horizontal="center"/>
    </xf>
    <xf numFmtId="0" fontId="4" fillId="0" borderId="52" xfId="2" applyFont="1" applyBorder="1" applyAlignment="1">
      <alignment horizontal="center" vertical="center" wrapText="1"/>
    </xf>
    <xf numFmtId="0" fontId="4" fillId="0" borderId="53" xfId="2" applyFont="1" applyBorder="1" applyAlignment="1">
      <alignment horizontal="center" vertical="center"/>
    </xf>
    <xf numFmtId="0" fontId="5" fillId="0" borderId="54" xfId="2" applyFont="1" applyFill="1" applyBorder="1"/>
    <xf numFmtId="0" fontId="5" fillId="0" borderId="55" xfId="2" applyFont="1" applyFill="1" applyBorder="1"/>
    <xf numFmtId="0" fontId="5" fillId="0" borderId="56" xfId="2" applyFont="1" applyFill="1" applyBorder="1"/>
    <xf numFmtId="0" fontId="5" fillId="0" borderId="57" xfId="2" applyFont="1" applyFill="1" applyBorder="1"/>
    <xf numFmtId="0" fontId="5" fillId="0" borderId="58" xfId="2" applyFont="1" applyFill="1" applyBorder="1"/>
    <xf numFmtId="0" fontId="5" fillId="0" borderId="59" xfId="2" applyFont="1" applyFill="1" applyBorder="1"/>
    <xf numFmtId="0" fontId="5" fillId="0" borderId="60" xfId="2" applyFont="1" applyFill="1" applyBorder="1"/>
    <xf numFmtId="0" fontId="5" fillId="0" borderId="61" xfId="2" applyFont="1" applyFill="1" applyBorder="1"/>
    <xf numFmtId="0" fontId="5" fillId="0" borderId="62" xfId="2" applyFont="1" applyFill="1" applyBorder="1"/>
    <xf numFmtId="0" fontId="5" fillId="0" borderId="63" xfId="2" applyFont="1" applyFill="1" applyBorder="1"/>
    <xf numFmtId="0" fontId="5" fillId="0" borderId="58" xfId="2" applyFont="1" applyBorder="1"/>
    <xf numFmtId="0" fontId="5" fillId="0" borderId="59" xfId="2" applyFont="1" applyBorder="1"/>
    <xf numFmtId="0" fontId="5" fillId="0" borderId="64" xfId="2" applyFont="1" applyFill="1" applyBorder="1"/>
    <xf numFmtId="0" fontId="5" fillId="0" borderId="65" xfId="2" applyFont="1" applyFill="1" applyBorder="1"/>
    <xf numFmtId="0" fontId="2" fillId="0" borderId="64" xfId="2" applyFill="1" applyBorder="1"/>
    <xf numFmtId="0" fontId="5" fillId="0" borderId="65" xfId="2" applyFont="1" applyBorder="1" applyAlignment="1">
      <alignment horizontal="left"/>
    </xf>
    <xf numFmtId="0" fontId="5" fillId="0" borderId="57" xfId="2" applyFont="1" applyBorder="1" applyAlignment="1">
      <alignment horizontal="left"/>
    </xf>
    <xf numFmtId="0" fontId="5" fillId="0" borderId="55" xfId="2" applyFont="1" applyBorder="1" applyAlignment="1">
      <alignment horizontal="left"/>
    </xf>
    <xf numFmtId="0" fontId="5" fillId="0" borderId="63" xfId="2" applyFont="1" applyBorder="1" applyAlignment="1">
      <alignment horizontal="left"/>
    </xf>
    <xf numFmtId="0" fontId="5" fillId="0" borderId="59" xfId="2" applyFont="1" applyBorder="1" applyAlignment="1">
      <alignment horizontal="left"/>
    </xf>
    <xf numFmtId="0" fontId="5" fillId="0" borderId="66" xfId="2" applyFont="1" applyFill="1" applyBorder="1"/>
    <xf numFmtId="0" fontId="5" fillId="0" borderId="67" xfId="2" applyFont="1" applyFill="1" applyBorder="1"/>
    <xf numFmtId="0" fontId="2" fillId="0" borderId="57" xfId="2" applyBorder="1"/>
    <xf numFmtId="0" fontId="2" fillId="0" borderId="56" xfId="2" applyBorder="1"/>
    <xf numFmtId="0" fontId="2" fillId="0" borderId="68" xfId="2" applyBorder="1"/>
    <xf numFmtId="0" fontId="2" fillId="0" borderId="58" xfId="2" applyBorder="1"/>
    <xf numFmtId="3" fontId="5" fillId="0" borderId="45" xfId="2" applyNumberFormat="1" applyFont="1" applyBorder="1" applyAlignment="1">
      <alignment horizontal="right" wrapText="1"/>
    </xf>
    <xf numFmtId="3" fontId="5" fillId="0" borderId="12" xfId="2" applyNumberFormat="1" applyFont="1" applyBorder="1" applyAlignment="1">
      <alignment horizontal="right" wrapText="1"/>
    </xf>
    <xf numFmtId="3" fontId="5" fillId="0" borderId="37" xfId="2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3" fontId="5" fillId="0" borderId="46" xfId="2" applyNumberFormat="1" applyFont="1" applyBorder="1" applyAlignment="1">
      <alignment horizontal="right" wrapText="1"/>
    </xf>
    <xf numFmtId="3" fontId="5" fillId="0" borderId="24" xfId="2" applyNumberFormat="1" applyFont="1" applyBorder="1" applyAlignment="1">
      <alignment horizontal="right" wrapText="1"/>
    </xf>
    <xf numFmtId="3" fontId="5" fillId="0" borderId="43" xfId="2" applyNumberFormat="1" applyFont="1" applyBorder="1" applyAlignment="1">
      <alignment horizontal="right" wrapText="1"/>
    </xf>
    <xf numFmtId="43" fontId="5" fillId="0" borderId="3" xfId="1" applyFont="1" applyBorder="1" applyAlignment="1">
      <alignment horizontal="right"/>
    </xf>
    <xf numFmtId="43" fontId="5" fillId="0" borderId="15" xfId="1" applyFont="1" applyBorder="1" applyAlignment="1">
      <alignment horizontal="right"/>
    </xf>
    <xf numFmtId="43" fontId="5" fillId="0" borderId="7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43" fontId="5" fillId="0" borderId="24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5" fillId="0" borderId="44" xfId="1" applyFont="1" applyBorder="1" applyAlignment="1">
      <alignment horizontal="right"/>
    </xf>
    <xf numFmtId="43" fontId="5" fillId="0" borderId="10" xfId="1" applyFont="1" applyBorder="1" applyAlignment="1">
      <alignment horizontal="right"/>
    </xf>
    <xf numFmtId="43" fontId="5" fillId="0" borderId="23" xfId="1" applyFont="1" applyBorder="1" applyAlignment="1">
      <alignment horizontal="right"/>
    </xf>
    <xf numFmtId="43" fontId="5" fillId="0" borderId="46" xfId="1" applyFont="1" applyBorder="1" applyAlignment="1">
      <alignment horizontal="right"/>
    </xf>
    <xf numFmtId="43" fontId="5" fillId="0" borderId="43" xfId="1" applyFont="1" applyBorder="1" applyAlignment="1">
      <alignment horizontal="right"/>
    </xf>
    <xf numFmtId="43" fontId="14" fillId="0" borderId="23" xfId="1" applyFont="1" applyBorder="1" applyAlignment="1">
      <alignment horizontal="center" vertical="center"/>
    </xf>
    <xf numFmtId="43" fontId="14" fillId="0" borderId="43" xfId="1" applyFont="1" applyBorder="1" applyAlignment="1">
      <alignment horizontal="center" vertical="center"/>
    </xf>
    <xf numFmtId="43" fontId="14" fillId="0" borderId="4" xfId="1" applyFont="1" applyBorder="1" applyAlignment="1">
      <alignment horizontal="center" vertical="center"/>
    </xf>
    <xf numFmtId="43" fontId="14" fillId="0" borderId="24" xfId="1" applyFont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43" fontId="14" fillId="0" borderId="42" xfId="1" applyFont="1" applyFill="1" applyBorder="1" applyAlignment="1">
      <alignment horizontal="center" vertical="center"/>
    </xf>
    <xf numFmtId="43" fontId="14" fillId="0" borderId="7" xfId="1" applyFont="1" applyBorder="1" applyAlignment="1">
      <alignment horizontal="center" vertical="center"/>
    </xf>
    <xf numFmtId="43" fontId="14" fillId="0" borderId="46" xfId="1" applyFont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43" fontId="14" fillId="0" borderId="44" xfId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6" xfId="1" applyFont="1" applyBorder="1" applyAlignment="1">
      <alignment horizontal="center" vertical="center"/>
    </xf>
    <xf numFmtId="43" fontId="5" fillId="0" borderId="1" xfId="1" applyFont="1" applyBorder="1" applyAlignment="1">
      <alignment horizontal="right"/>
    </xf>
    <xf numFmtId="43" fontId="5" fillId="0" borderId="4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/>
    </xf>
    <xf numFmtId="43" fontId="5" fillId="0" borderId="20" xfId="1" applyFont="1" applyBorder="1" applyAlignment="1">
      <alignment horizontal="center" vertical="center"/>
    </xf>
    <xf numFmtId="0" fontId="7" fillId="0" borderId="62" xfId="2" applyFont="1" applyBorder="1"/>
    <xf numFmtId="0" fontId="2" fillId="0" borderId="65" xfId="2" applyBorder="1"/>
    <xf numFmtId="43" fontId="4" fillId="0" borderId="48" xfId="1" applyFont="1" applyBorder="1" applyAlignment="1">
      <alignment horizontal="center" vertical="center"/>
    </xf>
    <xf numFmtId="43" fontId="16" fillId="0" borderId="73" xfId="1" applyFont="1" applyBorder="1" applyAlignment="1">
      <alignment horizontal="center" vertical="center"/>
    </xf>
    <xf numFmtId="43" fontId="16" fillId="0" borderId="70" xfId="1" applyFont="1" applyBorder="1" applyAlignment="1">
      <alignment horizontal="center" vertical="center"/>
    </xf>
    <xf numFmtId="165" fontId="16" fillId="0" borderId="69" xfId="1" applyNumberFormat="1" applyFont="1" applyBorder="1" applyAlignment="1">
      <alignment horizontal="center" vertical="center"/>
    </xf>
    <xf numFmtId="0" fontId="0" fillId="0" borderId="0" xfId="0" applyBorder="1"/>
    <xf numFmtId="0" fontId="8" fillId="0" borderId="0" xfId="2" applyFont="1" applyBorder="1"/>
    <xf numFmtId="0" fontId="2" fillId="0" borderId="0" xfId="2" applyBorder="1" applyAlignment="1">
      <alignment wrapText="1"/>
    </xf>
    <xf numFmtId="0" fontId="8" fillId="0" borderId="0" xfId="2" applyFont="1" applyBorder="1" applyAlignment="1">
      <alignment horizontal="right"/>
    </xf>
    <xf numFmtId="43" fontId="4" fillId="3" borderId="50" xfId="1" applyFont="1" applyFill="1" applyBorder="1" applyAlignment="1">
      <alignment horizontal="center"/>
    </xf>
    <xf numFmtId="43" fontId="4" fillId="3" borderId="34" xfId="1" applyFont="1" applyFill="1" applyBorder="1" applyAlignment="1">
      <alignment horizontal="center"/>
    </xf>
    <xf numFmtId="43" fontId="4" fillId="3" borderId="11" xfId="1" applyFont="1" applyFill="1" applyBorder="1" applyAlignment="1">
      <alignment horizontal="center"/>
    </xf>
    <xf numFmtId="43" fontId="17" fillId="3" borderId="1" xfId="1" applyFont="1" applyFill="1" applyBorder="1" applyAlignment="1">
      <alignment horizontal="right"/>
    </xf>
    <xf numFmtId="43" fontId="19" fillId="0" borderId="71" xfId="1" applyFont="1" applyBorder="1" applyAlignment="1">
      <alignment horizontal="center" vertical="center"/>
    </xf>
    <xf numFmtId="43" fontId="4" fillId="0" borderId="27" xfId="1" applyFont="1" applyBorder="1" applyAlignment="1">
      <alignment horizontal="center" vertical="center"/>
    </xf>
    <xf numFmtId="43" fontId="18" fillId="0" borderId="69" xfId="1" applyFont="1" applyBorder="1" applyAlignment="1">
      <alignment horizontal="center" vertical="center"/>
    </xf>
    <xf numFmtId="0" fontId="2" fillId="0" borderId="78" xfId="2" applyBorder="1"/>
    <xf numFmtId="0" fontId="2" fillId="0" borderId="0" xfId="2"/>
    <xf numFmtId="49" fontId="2" fillId="0" borderId="0" xfId="2" applyNumberFormat="1" applyBorder="1"/>
    <xf numFmtId="0" fontId="8" fillId="0" borderId="0" xfId="2" applyFont="1"/>
    <xf numFmtId="0" fontId="5" fillId="0" borderId="4" xfId="2" applyFont="1" applyBorder="1"/>
    <xf numFmtId="0" fontId="5" fillId="0" borderId="8" xfId="2" applyFont="1" applyBorder="1" applyAlignment="1">
      <alignment horizontal="center"/>
    </xf>
    <xf numFmtId="0" fontId="9" fillId="0" borderId="0" xfId="2" applyFont="1"/>
    <xf numFmtId="0" fontId="5" fillId="0" borderId="9" xfId="2" applyFont="1" applyBorder="1" applyAlignment="1">
      <alignment horizontal="center"/>
    </xf>
    <xf numFmtId="0" fontId="5" fillId="0" borderId="10" xfId="2" applyFont="1" applyBorder="1"/>
    <xf numFmtId="0" fontId="5" fillId="0" borderId="0" xfId="2" applyFont="1" applyBorder="1"/>
    <xf numFmtId="0" fontId="5" fillId="0" borderId="0" xfId="2" applyFont="1" applyFill="1" applyBorder="1" applyAlignment="1">
      <alignment horizontal="center"/>
    </xf>
    <xf numFmtId="3" fontId="5" fillId="0" borderId="10" xfId="2" applyNumberFormat="1" applyFont="1" applyBorder="1" applyAlignment="1">
      <alignment horizontal="center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164" fontId="5" fillId="0" borderId="18" xfId="2" applyNumberFormat="1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29" xfId="2" applyFont="1" applyBorder="1" applyAlignment="1">
      <alignment horizontal="center"/>
    </xf>
    <xf numFmtId="0" fontId="5" fillId="0" borderId="23" xfId="2" applyFont="1" applyBorder="1"/>
    <xf numFmtId="164" fontId="5" fillId="0" borderId="30" xfId="2" applyNumberFormat="1" applyFont="1" applyBorder="1" applyAlignment="1">
      <alignment horizontal="center"/>
    </xf>
    <xf numFmtId="0" fontId="5" fillId="0" borderId="31" xfId="2" applyFont="1" applyBorder="1"/>
    <xf numFmtId="164" fontId="5" fillId="0" borderId="22" xfId="2" applyNumberFormat="1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164" fontId="5" fillId="0" borderId="35" xfId="2" applyNumberFormat="1" applyFont="1" applyBorder="1" applyAlignment="1">
      <alignment horizontal="center"/>
    </xf>
    <xf numFmtId="49" fontId="4" fillId="0" borderId="36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3" fontId="5" fillId="0" borderId="39" xfId="4" applyNumberFormat="1" applyFont="1" applyBorder="1" applyAlignment="1">
      <alignment horizontal="center"/>
    </xf>
    <xf numFmtId="0" fontId="5" fillId="0" borderId="40" xfId="4" applyNumberFormat="1" applyFont="1" applyBorder="1" applyAlignment="1">
      <alignment horizontal="center"/>
    </xf>
    <xf numFmtId="0" fontId="5" fillId="0" borderId="22" xfId="2" applyNumberFormat="1" applyFont="1" applyBorder="1" applyAlignment="1">
      <alignment horizontal="center"/>
    </xf>
    <xf numFmtId="3" fontId="5" fillId="0" borderId="4" xfId="2" applyNumberFormat="1" applyFont="1" applyBorder="1" applyAlignment="1">
      <alignment horizontal="center"/>
    </xf>
    <xf numFmtId="0" fontId="5" fillId="0" borderId="18" xfId="2" applyNumberFormat="1" applyFont="1" applyBorder="1" applyAlignment="1">
      <alignment horizontal="center"/>
    </xf>
    <xf numFmtId="3" fontId="5" fillId="0" borderId="18" xfId="2" applyNumberFormat="1" applyFont="1" applyBorder="1" applyAlignment="1">
      <alignment horizontal="center"/>
    </xf>
    <xf numFmtId="0" fontId="5" fillId="2" borderId="14" xfId="2" applyFont="1" applyFill="1" applyBorder="1" applyAlignment="1">
      <alignment horizontal="center"/>
    </xf>
    <xf numFmtId="0" fontId="5" fillId="2" borderId="7" xfId="2" applyFont="1" applyFill="1" applyBorder="1"/>
    <xf numFmtId="0" fontId="5" fillId="2" borderId="13" xfId="2" applyNumberFormat="1" applyFont="1" applyFill="1" applyBorder="1" applyAlignment="1">
      <alignment horizontal="center"/>
    </xf>
    <xf numFmtId="0" fontId="5" fillId="3" borderId="25" xfId="2" applyFont="1" applyFill="1" applyBorder="1" applyAlignment="1">
      <alignment horizontal="center"/>
    </xf>
    <xf numFmtId="0" fontId="10" fillId="3" borderId="17" xfId="2" applyFont="1" applyFill="1" applyBorder="1"/>
    <xf numFmtId="164" fontId="4" fillId="3" borderId="5" xfId="2" applyNumberFormat="1" applyFont="1" applyFill="1" applyBorder="1" applyAlignment="1">
      <alignment horizontal="center"/>
    </xf>
    <xf numFmtId="3" fontId="10" fillId="3" borderId="5" xfId="2" applyNumberFormat="1" applyFont="1" applyFill="1" applyBorder="1" applyAlignment="1">
      <alignment horizontal="center"/>
    </xf>
    <xf numFmtId="3" fontId="20" fillId="4" borderId="5" xfId="2" applyNumberFormat="1" applyFont="1" applyFill="1" applyBorder="1" applyAlignment="1">
      <alignment horizontal="center"/>
    </xf>
    <xf numFmtId="0" fontId="8" fillId="0" borderId="0" xfId="2" applyFont="1" applyAlignment="1">
      <alignment horizontal="right"/>
    </xf>
    <xf numFmtId="0" fontId="5" fillId="0" borderId="65" xfId="2" applyFont="1" applyBorder="1" applyAlignment="1">
      <alignment horizontal="left" vertical="top" wrapText="1"/>
    </xf>
    <xf numFmtId="0" fontId="14" fillId="0" borderId="8" xfId="0" applyFont="1" applyBorder="1"/>
    <xf numFmtId="0" fontId="14" fillId="0" borderId="4" xfId="0" applyFont="1" applyBorder="1"/>
    <xf numFmtId="0" fontId="14" fillId="0" borderId="4" xfId="0" applyFont="1" applyBorder="1" applyAlignment="1">
      <alignment wrapText="1"/>
    </xf>
    <xf numFmtId="43" fontId="14" fillId="0" borderId="4" xfId="1" applyFont="1" applyBorder="1"/>
    <xf numFmtId="0" fontId="5" fillId="0" borderId="55" xfId="2" applyFont="1" applyBorder="1" applyAlignment="1">
      <alignment horizontal="left"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43" fontId="5" fillId="0" borderId="4" xfId="1" applyFont="1" applyBorder="1"/>
    <xf numFmtId="43" fontId="14" fillId="0" borderId="6" xfId="1" applyFont="1" applyBorder="1"/>
    <xf numFmtId="0" fontId="5" fillId="0" borderId="24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/>
    </xf>
    <xf numFmtId="4" fontId="22" fillId="0" borderId="4" xfId="0" applyNumberFormat="1" applyFont="1" applyBorder="1" applyAlignment="1">
      <alignment horizontal="center" wrapText="1"/>
    </xf>
    <xf numFmtId="0" fontId="22" fillId="0" borderId="4" xfId="0" applyFont="1" applyBorder="1" applyAlignment="1">
      <alignment horizontal="center"/>
    </xf>
    <xf numFmtId="0" fontId="22" fillId="0" borderId="4" xfId="0" applyFont="1" applyBorder="1"/>
    <xf numFmtId="0" fontId="22" fillId="0" borderId="4" xfId="0" applyFont="1" applyBorder="1" applyAlignment="1">
      <alignment wrapText="1"/>
    </xf>
    <xf numFmtId="49" fontId="5" fillId="0" borderId="4" xfId="2" applyNumberFormat="1" applyFont="1" applyFill="1" applyBorder="1" applyAlignment="1">
      <alignment horizontal="center" vertical="center" wrapText="1"/>
    </xf>
    <xf numFmtId="49" fontId="5" fillId="0" borderId="4" xfId="2" applyNumberFormat="1" applyFont="1" applyFill="1" applyBorder="1" applyAlignment="1">
      <alignment horizontal="left" vertical="center" wrapText="1"/>
    </xf>
    <xf numFmtId="43" fontId="5" fillId="0" borderId="4" xfId="1" applyFont="1" applyFill="1" applyBorder="1" applyAlignment="1">
      <alignment horizontal="center" vertical="center"/>
    </xf>
    <xf numFmtId="49" fontId="5" fillId="0" borderId="24" xfId="2" applyNumberFormat="1" applyFont="1" applyFill="1" applyBorder="1" applyAlignment="1">
      <alignment horizontal="center" vertical="center"/>
    </xf>
    <xf numFmtId="0" fontId="2" fillId="0" borderId="57" xfId="2" applyFont="1" applyFill="1" applyBorder="1"/>
    <xf numFmtId="164" fontId="23" fillId="0" borderId="4" xfId="0" applyNumberFormat="1" applyFont="1" applyBorder="1" applyAlignment="1">
      <alignment horizontal="center"/>
    </xf>
    <xf numFmtId="164" fontId="23" fillId="0" borderId="18" xfId="0" applyNumberFormat="1" applyFont="1" applyBorder="1" applyAlignment="1">
      <alignment horizontal="center"/>
    </xf>
    <xf numFmtId="3" fontId="5" fillId="0" borderId="23" xfId="2" applyNumberFormat="1" applyFont="1" applyFill="1" applyBorder="1" applyAlignment="1">
      <alignment horizontal="center"/>
    </xf>
    <xf numFmtId="1" fontId="5" fillId="0" borderId="18" xfId="2" applyNumberFormat="1" applyFont="1" applyFill="1" applyBorder="1" applyAlignment="1">
      <alignment horizontal="center"/>
    </xf>
    <xf numFmtId="0" fontId="5" fillId="0" borderId="66" xfId="2" applyFont="1" applyFill="1" applyBorder="1" applyAlignment="1">
      <alignment horizontal="center" vertical="center"/>
    </xf>
    <xf numFmtId="0" fontId="5" fillId="0" borderId="79" xfId="2" applyFont="1" applyBorder="1" applyAlignment="1">
      <alignment horizontal="left" wrapText="1"/>
    </xf>
    <xf numFmtId="0" fontId="5" fillId="0" borderId="80" xfId="2" applyFont="1" applyBorder="1" applyAlignment="1">
      <alignment wrapText="1"/>
    </xf>
    <xf numFmtId="166" fontId="5" fillId="0" borderId="80" xfId="1" applyNumberFormat="1" applyFont="1" applyFill="1" applyBorder="1" applyAlignment="1" applyProtection="1">
      <alignment horizontal="right"/>
    </xf>
    <xf numFmtId="0" fontId="5" fillId="0" borderId="81" xfId="2" applyFont="1" applyBorder="1" applyAlignment="1">
      <alignment horizontal="left" wrapText="1"/>
    </xf>
    <xf numFmtId="0" fontId="5" fillId="0" borderId="39" xfId="2" applyFont="1" applyBorder="1" applyAlignment="1">
      <alignment wrapText="1"/>
    </xf>
    <xf numFmtId="166" fontId="5" fillId="0" borderId="39" xfId="1" applyNumberFormat="1" applyFont="1" applyFill="1" applyBorder="1" applyAlignment="1" applyProtection="1">
      <alignment horizontal="right"/>
    </xf>
    <xf numFmtId="0" fontId="5" fillId="0" borderId="82" xfId="2" applyFont="1" applyBorder="1" applyAlignment="1">
      <alignment horizontal="left" wrapText="1"/>
    </xf>
    <xf numFmtId="0" fontId="5" fillId="0" borderId="82" xfId="2" applyFont="1" applyBorder="1" applyAlignment="1">
      <alignment wrapText="1"/>
    </xf>
    <xf numFmtId="166" fontId="5" fillId="0" borderId="82" xfId="1" applyNumberFormat="1" applyFont="1" applyFill="1" applyBorder="1" applyAlignment="1" applyProtection="1">
      <alignment horizontal="right"/>
    </xf>
    <xf numFmtId="49" fontId="5" fillId="0" borderId="3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68" xfId="2" applyFont="1" applyBorder="1" applyAlignment="1">
      <alignment wrapText="1"/>
    </xf>
    <xf numFmtId="0" fontId="21" fillId="0" borderId="68" xfId="2" applyFont="1" applyBorder="1" applyAlignment="1">
      <alignment wrapText="1"/>
    </xf>
    <xf numFmtId="0" fontId="21" fillId="0" borderId="68" xfId="2" applyFont="1" applyBorder="1"/>
    <xf numFmtId="0" fontId="2" fillId="0" borderId="57" xfId="2" applyFont="1" applyBorder="1"/>
    <xf numFmtId="0" fontId="2" fillId="0" borderId="68" xfId="2" applyFont="1" applyBorder="1"/>
    <xf numFmtId="0" fontId="5" fillId="0" borderId="48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41" xfId="2" applyFont="1" applyBorder="1" applyAlignment="1">
      <alignment horizontal="left"/>
    </xf>
    <xf numFmtId="0" fontId="5" fillId="0" borderId="75" xfId="2" applyFont="1" applyFill="1" applyBorder="1"/>
    <xf numFmtId="49" fontId="5" fillId="0" borderId="67" xfId="2" applyNumberFormat="1" applyFont="1" applyBorder="1" applyAlignment="1">
      <alignment horizontal="center" vertical="center"/>
    </xf>
    <xf numFmtId="49" fontId="5" fillId="0" borderId="83" xfId="2" applyNumberFormat="1" applyFont="1" applyBorder="1" applyAlignment="1">
      <alignment horizontal="center" vertical="center" wrapText="1"/>
    </xf>
    <xf numFmtId="164" fontId="5" fillId="0" borderId="84" xfId="2" applyNumberFormat="1" applyFont="1" applyFill="1" applyBorder="1" applyAlignment="1">
      <alignment horizontal="center"/>
    </xf>
    <xf numFmtId="0" fontId="5" fillId="0" borderId="57" xfId="2" applyFont="1" applyFill="1" applyBorder="1" applyAlignment="1">
      <alignment vertical="center" wrapText="1"/>
    </xf>
    <xf numFmtId="0" fontId="5" fillId="0" borderId="56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85" xfId="2" applyFont="1" applyFill="1" applyBorder="1"/>
    <xf numFmtId="0" fontId="5" fillId="0" borderId="86" xfId="2" applyFont="1" applyFill="1" applyBorder="1"/>
    <xf numFmtId="0" fontId="5" fillId="0" borderId="87" xfId="2" applyFont="1" applyBorder="1" applyAlignment="1">
      <alignment horizontal="left"/>
    </xf>
    <xf numFmtId="0" fontId="5" fillId="0" borderId="88" xfId="2" applyFont="1" applyBorder="1" applyAlignment="1">
      <alignment horizontal="left"/>
    </xf>
    <xf numFmtId="166" fontId="5" fillId="0" borderId="87" xfId="1" applyNumberFormat="1" applyFont="1" applyFill="1" applyBorder="1" applyAlignment="1" applyProtection="1">
      <alignment horizontal="right"/>
    </xf>
    <xf numFmtId="166" fontId="5" fillId="0" borderId="88" xfId="1" applyNumberFormat="1" applyFont="1" applyFill="1" applyBorder="1" applyAlignment="1" applyProtection="1">
      <alignment horizontal="right"/>
    </xf>
    <xf numFmtId="0" fontId="5" fillId="0" borderId="80" xfId="2" applyFont="1" applyBorder="1" applyAlignment="1">
      <alignment horizontal="left" wrapText="1"/>
    </xf>
    <xf numFmtId="0" fontId="5" fillId="0" borderId="39" xfId="2" applyFont="1" applyBorder="1" applyAlignment="1">
      <alignment horizontal="left" wrapText="1"/>
    </xf>
    <xf numFmtId="0" fontId="5" fillId="0" borderId="89" xfId="2" applyFont="1" applyFill="1" applyBorder="1" applyAlignment="1">
      <alignment wrapText="1"/>
    </xf>
    <xf numFmtId="0" fontId="5" fillId="0" borderId="90" xfId="2" applyFont="1" applyFill="1" applyBorder="1" applyAlignment="1">
      <alignment wrapText="1"/>
    </xf>
    <xf numFmtId="0" fontId="5" fillId="0" borderId="91" xfId="2" applyFont="1" applyFill="1" applyBorder="1"/>
    <xf numFmtId="0" fontId="5" fillId="0" borderId="92" xfId="2" applyFont="1" applyFill="1" applyBorder="1" applyAlignment="1">
      <alignment wrapText="1"/>
    </xf>
    <xf numFmtId="0" fontId="5" fillId="0" borderId="58" xfId="2" applyFont="1" applyFill="1" applyBorder="1" applyAlignment="1">
      <alignment horizontal="center" vertical="center"/>
    </xf>
    <xf numFmtId="0" fontId="5" fillId="0" borderId="64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49" fontId="5" fillId="0" borderId="24" xfId="2" applyNumberFormat="1" applyFont="1" applyBorder="1" applyAlignment="1">
      <alignment horizontal="center" vertical="center"/>
    </xf>
    <xf numFmtId="0" fontId="5" fillId="0" borderId="24" xfId="2" applyNumberFormat="1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25" fillId="0" borderId="0" xfId="0" applyFont="1"/>
    <xf numFmtId="0" fontId="5" fillId="0" borderId="48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43" fontId="26" fillId="0" borderId="3" xfId="1" applyFont="1" applyBorder="1" applyAlignment="1">
      <alignment horizontal="right"/>
    </xf>
    <xf numFmtId="43" fontId="26" fillId="0" borderId="4" xfId="1" applyFont="1" applyBorder="1" applyAlignment="1">
      <alignment horizontal="right"/>
    </xf>
    <xf numFmtId="43" fontId="26" fillId="0" borderId="6" xfId="1" applyFont="1" applyBorder="1" applyAlignment="1">
      <alignment horizontal="right"/>
    </xf>
    <xf numFmtId="0" fontId="2" fillId="0" borderId="64" xfId="2" applyFont="1" applyFill="1" applyBorder="1"/>
    <xf numFmtId="0" fontId="2" fillId="0" borderId="56" xfId="2" applyFont="1" applyFill="1" applyBorder="1"/>
    <xf numFmtId="0" fontId="2" fillId="0" borderId="54" xfId="2" applyFont="1" applyFill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43" fontId="5" fillId="0" borderId="4" xfId="1" applyFont="1" applyBorder="1" applyAlignment="1">
      <alignment vertical="center"/>
    </xf>
    <xf numFmtId="43" fontId="5" fillId="0" borderId="23" xfId="1" applyFont="1" applyBorder="1" applyAlignment="1">
      <alignment horizontal="right" vertical="center"/>
    </xf>
    <xf numFmtId="0" fontId="5" fillId="0" borderId="64" xfId="2" applyFont="1" applyFill="1" applyBorder="1" applyAlignment="1">
      <alignment vertical="center"/>
    </xf>
    <xf numFmtId="0" fontId="5" fillId="0" borderId="65" xfId="2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7" fillId="0" borderId="0" xfId="0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wrapText="1"/>
    </xf>
    <xf numFmtId="0" fontId="2" fillId="0" borderId="78" xfId="2" applyFont="1" applyBorder="1"/>
    <xf numFmtId="43" fontId="14" fillId="0" borderId="7" xfId="1" applyFont="1" applyFill="1" applyBorder="1" applyAlignment="1">
      <alignment vertical="center"/>
    </xf>
    <xf numFmtId="43" fontId="14" fillId="0" borderId="7" xfId="1" applyFont="1" applyBorder="1" applyAlignment="1">
      <alignment vertical="center"/>
    </xf>
    <xf numFmtId="43" fontId="14" fillId="0" borderId="4" xfId="1" applyFont="1" applyFill="1" applyBorder="1"/>
    <xf numFmtId="0" fontId="2" fillId="0" borderId="62" xfId="2" applyFont="1" applyFill="1" applyBorder="1"/>
    <xf numFmtId="0" fontId="2" fillId="0" borderId="58" xfId="2" applyFont="1" applyFill="1" applyBorder="1"/>
    <xf numFmtId="0" fontId="2" fillId="0" borderId="62" xfId="2" applyFont="1" applyBorder="1"/>
    <xf numFmtId="0" fontId="2" fillId="0" borderId="65" xfId="2" applyFont="1" applyBorder="1"/>
    <xf numFmtId="0" fontId="2" fillId="0" borderId="56" xfId="2" applyFont="1" applyBorder="1"/>
    <xf numFmtId="43" fontId="14" fillId="0" borderId="4" xfId="1" applyFont="1" applyFill="1" applyBorder="1" applyAlignment="1">
      <alignment vertical="center"/>
    </xf>
    <xf numFmtId="43" fontId="14" fillId="0" borderId="4" xfId="1" applyFont="1" applyBorder="1" applyAlignment="1">
      <alignment vertical="center"/>
    </xf>
    <xf numFmtId="43" fontId="5" fillId="0" borderId="4" xfId="1" applyFont="1" applyBorder="1" applyAlignment="1">
      <alignment horizontal="right" vertical="center"/>
    </xf>
    <xf numFmtId="43" fontId="5" fillId="0" borderId="10" xfId="1" applyFont="1" applyBorder="1" applyAlignment="1">
      <alignment horizontal="right" vertical="center"/>
    </xf>
    <xf numFmtId="43" fontId="14" fillId="0" borderId="6" xfId="1" applyFont="1" applyBorder="1" applyAlignment="1">
      <alignment vertical="center"/>
    </xf>
    <xf numFmtId="43" fontId="26" fillId="0" borderId="16" xfId="1" applyFont="1" applyBorder="1" applyAlignment="1">
      <alignment horizontal="center" vertical="center"/>
    </xf>
    <xf numFmtId="43" fontId="26" fillId="0" borderId="4" xfId="1" applyFont="1" applyBorder="1" applyAlignment="1">
      <alignment horizontal="center" vertical="center"/>
    </xf>
    <xf numFmtId="43" fontId="5" fillId="0" borderId="2" xfId="1" applyFont="1" applyBorder="1" applyAlignment="1">
      <alignment horizontal="right"/>
    </xf>
    <xf numFmtId="0" fontId="5" fillId="0" borderId="83" xfId="2" applyFont="1" applyBorder="1" applyAlignment="1">
      <alignment horizontal="left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wrapText="1"/>
    </xf>
    <xf numFmtId="43" fontId="5" fillId="0" borderId="16" xfId="1" applyFont="1" applyBorder="1" applyAlignment="1">
      <alignment horizontal="right"/>
    </xf>
    <xf numFmtId="0" fontId="5" fillId="0" borderId="16" xfId="2" applyFont="1" applyBorder="1" applyAlignment="1">
      <alignment horizontal="left"/>
    </xf>
    <xf numFmtId="0" fontId="5" fillId="0" borderId="93" xfId="2" applyFont="1" applyFill="1" applyBorder="1"/>
    <xf numFmtId="0" fontId="5" fillId="0" borderId="23" xfId="0" applyFont="1" applyBorder="1"/>
    <xf numFmtId="0" fontId="5" fillId="0" borderId="23" xfId="0" applyFont="1" applyBorder="1" applyAlignment="1">
      <alignment wrapText="1"/>
    </xf>
    <xf numFmtId="43" fontId="5" fillId="0" borderId="23" xfId="1" applyFont="1" applyBorder="1"/>
    <xf numFmtId="43" fontId="14" fillId="0" borderId="23" xfId="1" applyFont="1" applyFill="1" applyBorder="1"/>
    <xf numFmtId="43" fontId="14" fillId="0" borderId="23" xfId="1" applyFont="1" applyBorder="1"/>
    <xf numFmtId="3" fontId="5" fillId="0" borderId="11" xfId="2" applyNumberFormat="1" applyFont="1" applyBorder="1" applyAlignment="1">
      <alignment horizontal="right" wrapText="1"/>
    </xf>
    <xf numFmtId="3" fontId="5" fillId="0" borderId="94" xfId="2" applyNumberFormat="1" applyFont="1" applyBorder="1" applyAlignment="1">
      <alignment horizontal="right"/>
    </xf>
    <xf numFmtId="3" fontId="5" fillId="0" borderId="94" xfId="2" applyNumberFormat="1" applyFont="1" applyBorder="1" applyAlignment="1">
      <alignment horizontal="right" wrapText="1"/>
    </xf>
    <xf numFmtId="43" fontId="5" fillId="0" borderId="95" xfId="1" applyFont="1" applyBorder="1" applyAlignment="1">
      <alignment horizontal="right"/>
    </xf>
    <xf numFmtId="43" fontId="5" fillId="0" borderId="94" xfId="1" applyFont="1" applyBorder="1" applyAlignment="1">
      <alignment horizontal="right"/>
    </xf>
    <xf numFmtId="0" fontId="5" fillId="0" borderId="11" xfId="2" applyFont="1" applyFill="1" applyBorder="1"/>
    <xf numFmtId="0" fontId="5" fillId="0" borderId="96" xfId="2" applyFont="1" applyFill="1" applyBorder="1"/>
    <xf numFmtId="0" fontId="5" fillId="0" borderId="97" xfId="2" applyFont="1" applyFill="1" applyBorder="1"/>
    <xf numFmtId="3" fontId="5" fillId="0" borderId="26" xfId="2" applyNumberFormat="1" applyFont="1" applyBorder="1" applyAlignment="1">
      <alignment horizontal="right" wrapText="1"/>
    </xf>
    <xf numFmtId="3" fontId="5" fillId="0" borderId="16" xfId="2" applyNumberFormat="1" applyFont="1" applyBorder="1" applyAlignment="1">
      <alignment horizontal="right"/>
    </xf>
    <xf numFmtId="3" fontId="5" fillId="0" borderId="16" xfId="2" applyNumberFormat="1" applyFont="1" applyBorder="1" applyAlignment="1">
      <alignment horizontal="right" wrapText="1"/>
    </xf>
    <xf numFmtId="0" fontId="5" fillId="0" borderId="26" xfId="2" applyFont="1" applyFill="1" applyBorder="1"/>
    <xf numFmtId="49" fontId="5" fillId="0" borderId="38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98" xfId="2" applyNumberFormat="1" applyFont="1" applyBorder="1" applyAlignment="1">
      <alignment horizontal="left" wrapText="1"/>
    </xf>
    <xf numFmtId="3" fontId="5" fillId="0" borderId="99" xfId="2" applyNumberFormat="1" applyFont="1" applyBorder="1" applyAlignment="1">
      <alignment horizontal="left"/>
    </xf>
    <xf numFmtId="3" fontId="5" fillId="0" borderId="99" xfId="2" applyNumberFormat="1" applyFont="1" applyBorder="1" applyAlignment="1">
      <alignment horizontal="left" wrapText="1"/>
    </xf>
    <xf numFmtId="43" fontId="5" fillId="0" borderId="99" xfId="1" applyFont="1" applyBorder="1" applyAlignment="1">
      <alignment horizontal="right"/>
    </xf>
    <xf numFmtId="0" fontId="5" fillId="0" borderId="98" xfId="2" applyFont="1" applyFill="1" applyBorder="1" applyAlignment="1">
      <alignment horizontal="center" vertical="center"/>
    </xf>
    <xf numFmtId="0" fontId="5" fillId="0" borderId="100" xfId="2" applyFont="1" applyFill="1" applyBorder="1" applyAlignment="1">
      <alignment wrapText="1"/>
    </xf>
    <xf numFmtId="0" fontId="5" fillId="0" borderId="101" xfId="2" applyFont="1" applyFill="1" applyBorder="1" applyAlignment="1">
      <alignment horizontal="center" vertical="center" wrapText="1"/>
    </xf>
    <xf numFmtId="49" fontId="5" fillId="0" borderId="95" xfId="2" applyNumberFormat="1" applyFont="1" applyFill="1" applyBorder="1" applyAlignment="1">
      <alignment horizontal="center" vertical="center" wrapText="1"/>
    </xf>
    <xf numFmtId="0" fontId="5" fillId="0" borderId="95" xfId="2" applyFont="1" applyFill="1" applyBorder="1" applyAlignment="1">
      <alignment vertical="center" wrapText="1"/>
    </xf>
    <xf numFmtId="43" fontId="14" fillId="0" borderId="95" xfId="1" applyFont="1" applyFill="1" applyBorder="1" applyAlignment="1">
      <alignment horizontal="center" vertical="center"/>
    </xf>
    <xf numFmtId="43" fontId="14" fillId="0" borderId="94" xfId="1" applyFont="1" applyFill="1" applyBorder="1" applyAlignment="1">
      <alignment horizontal="center" vertical="center"/>
    </xf>
    <xf numFmtId="0" fontId="5" fillId="0" borderId="94" xfId="2" applyFont="1" applyBorder="1" applyAlignment="1">
      <alignment horizontal="center" vertical="center"/>
    </xf>
    <xf numFmtId="0" fontId="5" fillId="0" borderId="96" xfId="2" applyFont="1" applyFill="1" applyBorder="1" applyAlignment="1">
      <alignment horizontal="center" vertical="center"/>
    </xf>
    <xf numFmtId="0" fontId="5" fillId="0" borderId="102" xfId="2" applyFont="1" applyBorder="1" applyAlignment="1">
      <alignment horizontal="left" wrapText="1"/>
    </xf>
    <xf numFmtId="0" fontId="5" fillId="0" borderId="36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43" fontId="14" fillId="0" borderId="1" xfId="1" applyFont="1" applyBorder="1" applyAlignment="1">
      <alignment horizontal="center" vertical="center"/>
    </xf>
    <xf numFmtId="43" fontId="14" fillId="0" borderId="16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93" xfId="2" applyFont="1" applyBorder="1" applyAlignment="1">
      <alignment horizontal="left"/>
    </xf>
    <xf numFmtId="0" fontId="5" fillId="0" borderId="60" xfId="2" applyFont="1" applyFill="1" applyBorder="1" applyAlignment="1">
      <alignment horizontal="center" vertical="center"/>
    </xf>
    <xf numFmtId="0" fontId="5" fillId="0" borderId="103" xfId="2" applyFont="1" applyBorder="1" applyAlignment="1">
      <alignment horizontal="center"/>
    </xf>
    <xf numFmtId="49" fontId="5" fillId="0" borderId="10" xfId="2" applyNumberFormat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/>
    </xf>
    <xf numFmtId="49" fontId="5" fillId="0" borderId="42" xfId="2" applyNumberFormat="1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/>
    </xf>
    <xf numFmtId="0" fontId="2" fillId="0" borderId="55" xfId="2" applyBorder="1"/>
    <xf numFmtId="49" fontId="5" fillId="0" borderId="23" xfId="2" applyNumberFormat="1" applyFont="1" applyFill="1" applyBorder="1" applyAlignment="1">
      <alignment horizontal="center" vertical="center" wrapText="1"/>
    </xf>
    <xf numFmtId="49" fontId="5" fillId="0" borderId="23" xfId="2" applyNumberFormat="1" applyFont="1" applyFill="1" applyBorder="1" applyAlignment="1">
      <alignment horizontal="left" vertical="center" wrapText="1"/>
    </xf>
    <xf numFmtId="43" fontId="5" fillId="0" borderId="23" xfId="1" applyFont="1" applyFill="1" applyBorder="1" applyAlignment="1">
      <alignment horizontal="center" vertical="center"/>
    </xf>
    <xf numFmtId="49" fontId="5" fillId="0" borderId="43" xfId="2" applyNumberFormat="1" applyFont="1" applyFill="1" applyBorder="1" applyAlignment="1">
      <alignment horizontal="center" vertical="center"/>
    </xf>
    <xf numFmtId="0" fontId="2" fillId="0" borderId="65" xfId="2" applyFont="1" applyFill="1" applyBorder="1"/>
    <xf numFmtId="0" fontId="5" fillId="0" borderId="83" xfId="2" applyFont="1" applyBorder="1" applyAlignment="1">
      <alignment horizontal="center"/>
    </xf>
    <xf numFmtId="43" fontId="4" fillId="0" borderId="1" xfId="1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2" fillId="0" borderId="93" xfId="2" applyBorder="1"/>
    <xf numFmtId="49" fontId="5" fillId="0" borderId="10" xfId="2" applyNumberFormat="1" applyFont="1" applyFill="1" applyBorder="1" applyAlignment="1">
      <alignment horizontal="left" vertical="center" wrapText="1"/>
    </xf>
    <xf numFmtId="43" fontId="5" fillId="0" borderId="10" xfId="1" applyFont="1" applyFill="1" applyBorder="1" applyAlignment="1">
      <alignment horizontal="center" vertical="center"/>
    </xf>
    <xf numFmtId="49" fontId="5" fillId="0" borderId="42" xfId="2" applyNumberFormat="1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vertical="center" wrapText="1"/>
    </xf>
    <xf numFmtId="49" fontId="5" fillId="0" borderId="43" xfId="2" applyNumberFormat="1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2" fillId="0" borderId="93" xfId="2" applyFont="1" applyBorder="1"/>
    <xf numFmtId="49" fontId="5" fillId="0" borderId="23" xfId="2" applyNumberFormat="1" applyFont="1" applyBorder="1" applyAlignment="1">
      <alignment horizontal="center" wrapText="1"/>
    </xf>
    <xf numFmtId="43" fontId="5" fillId="0" borderId="23" xfId="1" applyFont="1" applyBorder="1" applyAlignment="1">
      <alignment horizontal="center"/>
    </xf>
    <xf numFmtId="43" fontId="5" fillId="0" borderId="0" xfId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center"/>
    </xf>
    <xf numFmtId="43" fontId="5" fillId="0" borderId="26" xfId="1" applyFont="1" applyBorder="1" applyAlignment="1">
      <alignment horizontal="center" vertical="center"/>
    </xf>
    <xf numFmtId="0" fontId="2" fillId="0" borderId="75" xfId="2" applyBorder="1"/>
    <xf numFmtId="0" fontId="2" fillId="0" borderId="17" xfId="2" applyBorder="1"/>
    <xf numFmtId="43" fontId="5" fillId="2" borderId="0" xfId="1" applyFont="1" applyFill="1" applyBorder="1" applyAlignment="1">
      <alignment horizontal="center"/>
    </xf>
    <xf numFmtId="43" fontId="5" fillId="2" borderId="26" xfId="1" applyFont="1" applyFill="1" applyBorder="1" applyAlignment="1">
      <alignment horizontal="center"/>
    </xf>
    <xf numFmtId="49" fontId="5" fillId="0" borderId="36" xfId="2" applyNumberFormat="1" applyFont="1" applyBorder="1" applyAlignment="1">
      <alignment horizontal="center" wrapText="1"/>
    </xf>
    <xf numFmtId="49" fontId="5" fillId="0" borderId="3" xfId="2" applyNumberFormat="1" applyFont="1" applyBorder="1" applyAlignment="1">
      <alignment horizontal="center" wrapText="1"/>
    </xf>
    <xf numFmtId="43" fontId="5" fillId="0" borderId="3" xfId="1" applyFont="1" applyBorder="1" applyAlignment="1">
      <alignment horizontal="center"/>
    </xf>
    <xf numFmtId="0" fontId="5" fillId="0" borderId="60" xfId="2" applyFont="1" applyBorder="1" applyAlignment="1">
      <alignment horizontal="center" vertical="center"/>
    </xf>
    <xf numFmtId="0" fontId="2" fillId="0" borderId="105" xfId="2" applyBorder="1"/>
    <xf numFmtId="49" fontId="5" fillId="2" borderId="23" xfId="2" applyNumberFormat="1" applyFont="1" applyFill="1" applyBorder="1" applyAlignment="1">
      <alignment horizontal="center" wrapText="1"/>
    </xf>
    <xf numFmtId="43" fontId="5" fillId="2" borderId="23" xfId="1" applyFont="1" applyFill="1" applyBorder="1" applyAlignment="1">
      <alignment horizontal="center"/>
    </xf>
    <xf numFmtId="49" fontId="5" fillId="2" borderId="43" xfId="2" applyNumberFormat="1" applyFont="1" applyFill="1" applyBorder="1" applyAlignment="1">
      <alignment horizontal="center" vertical="center"/>
    </xf>
    <xf numFmtId="0" fontId="5" fillId="2" borderId="64" xfId="2" applyFont="1" applyFill="1" applyBorder="1" applyAlignment="1">
      <alignment horizontal="center" vertical="center"/>
    </xf>
    <xf numFmtId="0" fontId="5" fillId="2" borderId="104" xfId="2" applyFont="1" applyFill="1" applyBorder="1"/>
    <xf numFmtId="49" fontId="5" fillId="2" borderId="3" xfId="2" applyNumberFormat="1" applyFont="1" applyFill="1" applyBorder="1" applyAlignment="1">
      <alignment horizontal="center" wrapText="1"/>
    </xf>
    <xf numFmtId="43" fontId="5" fillId="2" borderId="3" xfId="1" applyFont="1" applyFill="1" applyBorder="1" applyAlignment="1">
      <alignment horizontal="center"/>
    </xf>
    <xf numFmtId="49" fontId="5" fillId="2" borderId="15" xfId="2" applyNumberFormat="1" applyFont="1" applyFill="1" applyBorder="1" applyAlignment="1">
      <alignment horizontal="center" vertical="center"/>
    </xf>
    <xf numFmtId="0" fontId="5" fillId="2" borderId="60" xfId="2" applyFont="1" applyFill="1" applyBorder="1" applyAlignment="1">
      <alignment horizontal="center" vertical="center"/>
    </xf>
    <xf numFmtId="0" fontId="5" fillId="2" borderId="66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wrapText="1"/>
    </xf>
    <xf numFmtId="43" fontId="4" fillId="0" borderId="49" xfId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/>
    </xf>
    <xf numFmtId="43" fontId="18" fillId="0" borderId="106" xfId="1" applyFont="1" applyBorder="1" applyAlignment="1">
      <alignment horizontal="center" vertical="center"/>
    </xf>
    <xf numFmtId="0" fontId="5" fillId="0" borderId="83" xfId="2" applyFont="1" applyFill="1" applyBorder="1" applyAlignment="1">
      <alignment horizontal="center"/>
    </xf>
    <xf numFmtId="0" fontId="2" fillId="0" borderId="17" xfId="2" applyFont="1" applyBorder="1"/>
    <xf numFmtId="0" fontId="5" fillId="0" borderId="23" xfId="2" applyFont="1" applyBorder="1" applyAlignment="1">
      <alignment horizontal="left" vertical="center" wrapText="1"/>
    </xf>
    <xf numFmtId="0" fontId="5" fillId="0" borderId="29" xfId="2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wrapText="1"/>
    </xf>
    <xf numFmtId="49" fontId="5" fillId="0" borderId="7" xfId="2" applyNumberFormat="1" applyFont="1" applyBorder="1" applyAlignment="1">
      <alignment horizontal="center" wrapText="1"/>
    </xf>
    <xf numFmtId="49" fontId="5" fillId="0" borderId="6" xfId="2" applyNumberFormat="1" applyFont="1" applyBorder="1" applyAlignment="1">
      <alignment horizontal="center" wrapText="1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center" vertical="center"/>
    </xf>
    <xf numFmtId="49" fontId="5" fillId="0" borderId="63" xfId="2" applyNumberFormat="1" applyFont="1" applyBorder="1" applyAlignment="1">
      <alignment horizontal="center" vertical="center"/>
    </xf>
    <xf numFmtId="0" fontId="2" fillId="0" borderId="104" xfId="2" applyFont="1" applyBorder="1"/>
    <xf numFmtId="0" fontId="2" fillId="0" borderId="59" xfId="2" applyFont="1" applyBorder="1"/>
    <xf numFmtId="43" fontId="5" fillId="0" borderId="51" xfId="1" applyFont="1" applyBorder="1" applyAlignment="1">
      <alignment horizontal="center" vertical="center"/>
    </xf>
    <xf numFmtId="49" fontId="5" fillId="0" borderId="44" xfId="2" applyNumberFormat="1" applyFont="1" applyBorder="1" applyAlignment="1">
      <alignment horizontal="center" vertical="center"/>
    </xf>
    <xf numFmtId="0" fontId="2" fillId="0" borderId="110" xfId="2" applyFont="1" applyBorder="1"/>
    <xf numFmtId="0" fontId="5" fillId="0" borderId="6" xfId="2" applyFont="1" applyBorder="1" applyAlignment="1">
      <alignment horizontal="left" vertical="center" wrapText="1"/>
    </xf>
    <xf numFmtId="0" fontId="5" fillId="0" borderId="104" xfId="2" applyFont="1" applyBorder="1" applyAlignment="1">
      <alignment wrapText="1"/>
    </xf>
    <xf numFmtId="0" fontId="5" fillId="0" borderId="110" xfId="2" applyFont="1" applyBorder="1" applyAlignment="1">
      <alignment wrapText="1"/>
    </xf>
    <xf numFmtId="43" fontId="5" fillId="2" borderId="0" xfId="1" applyFont="1" applyFill="1" applyBorder="1" applyAlignment="1">
      <alignment horizontal="center" vertical="center"/>
    </xf>
    <xf numFmtId="49" fontId="5" fillId="2" borderId="6" xfId="2" applyNumberFormat="1" applyFont="1" applyFill="1" applyBorder="1" applyAlignment="1">
      <alignment horizontal="center" wrapText="1"/>
    </xf>
    <xf numFmtId="43" fontId="5" fillId="2" borderId="6" xfId="1" applyFont="1" applyFill="1" applyBorder="1" applyAlignment="1">
      <alignment horizontal="center"/>
    </xf>
    <xf numFmtId="43" fontId="5" fillId="2" borderId="51" xfId="1" applyFont="1" applyFill="1" applyBorder="1" applyAlignment="1">
      <alignment horizontal="center" vertical="center"/>
    </xf>
    <xf numFmtId="49" fontId="5" fillId="2" borderId="44" xfId="2" applyNumberFormat="1" applyFont="1" applyFill="1" applyBorder="1" applyAlignment="1">
      <alignment horizontal="center" vertical="center"/>
    </xf>
    <xf numFmtId="0" fontId="5" fillId="2" borderId="58" xfId="2" applyFont="1" applyFill="1" applyBorder="1" applyAlignment="1">
      <alignment horizontal="center" vertical="center"/>
    </xf>
    <xf numFmtId="0" fontId="5" fillId="2" borderId="110" xfId="2" applyFont="1" applyFill="1" applyBorder="1" applyAlignment="1">
      <alignment wrapText="1"/>
    </xf>
    <xf numFmtId="0" fontId="5" fillId="2" borderId="93" xfId="2" applyFont="1" applyFill="1" applyBorder="1" applyAlignment="1">
      <alignment wrapText="1"/>
    </xf>
    <xf numFmtId="0" fontId="0" fillId="0" borderId="19" xfId="0" applyBorder="1"/>
    <xf numFmtId="0" fontId="14" fillId="0" borderId="29" xfId="0" applyFont="1" applyBorder="1"/>
    <xf numFmtId="0" fontId="14" fillId="0" borderId="23" xfId="0" applyFont="1" applyBorder="1"/>
    <xf numFmtId="0" fontId="14" fillId="0" borderId="23" xfId="0" applyFont="1" applyBorder="1" applyAlignment="1">
      <alignment wrapText="1"/>
    </xf>
    <xf numFmtId="0" fontId="5" fillId="0" borderId="111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3" fontId="14" fillId="0" borderId="2" xfId="1" applyFont="1" applyBorder="1" applyAlignment="1">
      <alignment horizontal="center" vertical="center"/>
    </xf>
    <xf numFmtId="43" fontId="14" fillId="0" borderId="99" xfId="1" applyFont="1" applyBorder="1" applyAlignment="1">
      <alignment horizontal="center" vertical="center"/>
    </xf>
    <xf numFmtId="0" fontId="5" fillId="0" borderId="99" xfId="2" applyFont="1" applyBorder="1" applyAlignment="1">
      <alignment horizontal="left"/>
    </xf>
    <xf numFmtId="0" fontId="2" fillId="0" borderId="112" xfId="2" applyFill="1" applyBorder="1"/>
    <xf numFmtId="0" fontId="5" fillId="0" borderId="100" xfId="2" applyFont="1" applyBorder="1" applyAlignment="1">
      <alignment horizontal="left"/>
    </xf>
    <xf numFmtId="49" fontId="5" fillId="0" borderId="108" xfId="2" applyNumberFormat="1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left" vertical="center" wrapText="1"/>
    </xf>
    <xf numFmtId="43" fontId="5" fillId="0" borderId="2" xfId="1" applyFont="1" applyBorder="1" applyAlignment="1">
      <alignment horizontal="center" vertical="center"/>
    </xf>
    <xf numFmtId="43" fontId="5" fillId="0" borderId="99" xfId="1" applyFont="1" applyBorder="1" applyAlignment="1">
      <alignment horizontal="center" vertical="center"/>
    </xf>
    <xf numFmtId="49" fontId="5" fillId="0" borderId="99" xfId="2" applyNumberFormat="1" applyFont="1" applyBorder="1" applyAlignment="1">
      <alignment horizontal="center" vertical="center"/>
    </xf>
    <xf numFmtId="0" fontId="5" fillId="0" borderId="112" xfId="2" applyFont="1" applyFill="1" applyBorder="1"/>
    <xf numFmtId="0" fontId="5" fillId="0" borderId="113" xfId="2" applyFont="1" applyFill="1" applyBorder="1"/>
    <xf numFmtId="43" fontId="0" fillId="0" borderId="0" xfId="1" applyFont="1"/>
    <xf numFmtId="168" fontId="5" fillId="2" borderId="2" xfId="2" applyNumberFormat="1" applyFont="1" applyFill="1" applyBorder="1" applyAlignment="1">
      <alignment horizontal="center"/>
    </xf>
    <xf numFmtId="168" fontId="5" fillId="0" borderId="4" xfId="2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 vertical="center"/>
    </xf>
    <xf numFmtId="168" fontId="5" fillId="0" borderId="18" xfId="2" applyNumberFormat="1" applyFont="1" applyBorder="1" applyAlignment="1">
      <alignment horizontal="center"/>
    </xf>
    <xf numFmtId="168" fontId="5" fillId="0" borderId="10" xfId="2" applyNumberFormat="1" applyFont="1" applyBorder="1" applyAlignment="1">
      <alignment horizontal="center"/>
    </xf>
    <xf numFmtId="168" fontId="5" fillId="0" borderId="6" xfId="2" applyNumberFormat="1" applyFont="1" applyBorder="1" applyAlignment="1">
      <alignment horizontal="center"/>
    </xf>
    <xf numFmtId="168" fontId="4" fillId="3" borderId="5" xfId="2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7" fontId="5" fillId="0" borderId="0" xfId="2" applyNumberFormat="1" applyFont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7" fillId="3" borderId="17" xfId="2" applyFont="1" applyFill="1" applyBorder="1" applyAlignment="1">
      <alignment horizontal="center"/>
    </xf>
    <xf numFmtId="0" fontId="11" fillId="4" borderId="33" xfId="2" applyFont="1" applyFill="1" applyBorder="1" applyAlignment="1">
      <alignment horizontal="center"/>
    </xf>
    <xf numFmtId="0" fontId="12" fillId="4" borderId="34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 vertical="top"/>
    </xf>
    <xf numFmtId="0" fontId="2" fillId="0" borderId="0" xfId="2" applyAlignment="1">
      <alignment horizontal="right" vertical="top"/>
    </xf>
    <xf numFmtId="49" fontId="3" fillId="0" borderId="0" xfId="2" applyNumberFormat="1" applyFont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108" xfId="2" applyFont="1" applyBorder="1" applyAlignment="1">
      <alignment horizontal="center" vertical="center"/>
    </xf>
    <xf numFmtId="0" fontId="5" fillId="0" borderId="103" xfId="2" applyFont="1" applyBorder="1" applyAlignment="1">
      <alignment horizontal="center" vertical="center"/>
    </xf>
    <xf numFmtId="0" fontId="5" fillId="0" borderId="109" xfId="2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center" wrapText="1"/>
    </xf>
    <xf numFmtId="0" fontId="5" fillId="0" borderId="95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43" fontId="16" fillId="5" borderId="72" xfId="1" applyFont="1" applyFill="1" applyBorder="1" applyAlignment="1">
      <alignment horizontal="center" vertical="center"/>
    </xf>
    <xf numFmtId="43" fontId="16" fillId="5" borderId="76" xfId="1" applyFont="1" applyFill="1" applyBorder="1" applyAlignment="1">
      <alignment horizontal="center" vertical="center"/>
    </xf>
    <xf numFmtId="43" fontId="16" fillId="5" borderId="74" xfId="1" applyFont="1" applyFill="1" applyBorder="1" applyAlignment="1">
      <alignment horizontal="center" vertical="center"/>
    </xf>
    <xf numFmtId="43" fontId="16" fillId="5" borderId="77" xfId="1" applyFont="1" applyFill="1" applyBorder="1" applyAlignment="1">
      <alignment horizontal="center" vertical="center"/>
    </xf>
    <xf numFmtId="0" fontId="2" fillId="5" borderId="16" xfId="2" applyFont="1" applyFill="1" applyBorder="1" applyAlignment="1">
      <alignment horizontal="center"/>
    </xf>
    <xf numFmtId="0" fontId="2" fillId="5" borderId="26" xfId="2" applyFont="1" applyFill="1" applyBorder="1" applyAlignment="1">
      <alignment horizontal="center"/>
    </xf>
    <xf numFmtId="0" fontId="2" fillId="5" borderId="75" xfId="2" applyFont="1" applyFill="1" applyBorder="1" applyAlignment="1">
      <alignment horizontal="center"/>
    </xf>
    <xf numFmtId="0" fontId="5" fillId="0" borderId="48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 wrapText="1"/>
    </xf>
    <xf numFmtId="0" fontId="5" fillId="0" borderId="49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2" fillId="0" borderId="0" xfId="2" applyFont="1" applyBorder="1" applyAlignment="1">
      <alignment horizontal="right"/>
    </xf>
    <xf numFmtId="0" fontId="13" fillId="0" borderId="0" xfId="2" applyFont="1" applyBorder="1" applyAlignment="1">
      <alignment horizontal="center"/>
    </xf>
    <xf numFmtId="0" fontId="11" fillId="4" borderId="25" xfId="2" applyFont="1" applyFill="1" applyBorder="1" applyAlignment="1">
      <alignment horizontal="center"/>
    </xf>
    <xf numFmtId="0" fontId="11" fillId="4" borderId="26" xfId="2" applyFont="1" applyFill="1" applyBorder="1" applyAlignment="1">
      <alignment horizontal="center"/>
    </xf>
    <xf numFmtId="49" fontId="3" fillId="0" borderId="0" xfId="2" applyNumberFormat="1" applyFont="1" applyBorder="1" applyAlignment="1">
      <alignment horizontal="center"/>
    </xf>
    <xf numFmtId="0" fontId="6" fillId="3" borderId="25" xfId="2" applyFont="1" applyFill="1" applyBorder="1" applyAlignment="1">
      <alignment horizontal="right"/>
    </xf>
    <xf numFmtId="0" fontId="6" fillId="3" borderId="26" xfId="2" applyFont="1" applyFill="1" applyBorder="1" applyAlignment="1">
      <alignment horizontal="right"/>
    </xf>
    <xf numFmtId="0" fontId="6" fillId="3" borderId="17" xfId="2" applyFont="1" applyFill="1" applyBorder="1" applyAlignment="1">
      <alignment horizontal="right"/>
    </xf>
    <xf numFmtId="0" fontId="2" fillId="0" borderId="0" xfId="2" applyBorder="1" applyAlignment="1">
      <alignment horizontal="right"/>
    </xf>
    <xf numFmtId="0" fontId="6" fillId="3" borderId="33" xfId="2" applyFont="1" applyFill="1" applyBorder="1" applyAlignment="1">
      <alignment horizontal="right"/>
    </xf>
    <xf numFmtId="0" fontId="6" fillId="3" borderId="11" xfId="2" applyFont="1" applyFill="1" applyBorder="1" applyAlignment="1">
      <alignment horizontal="right"/>
    </xf>
    <xf numFmtId="0" fontId="6" fillId="3" borderId="34" xfId="2" applyFont="1" applyFill="1" applyBorder="1" applyAlignment="1">
      <alignment horizontal="right"/>
    </xf>
    <xf numFmtId="43" fontId="16" fillId="5" borderId="0" xfId="1" applyFont="1" applyFill="1" applyBorder="1" applyAlignment="1">
      <alignment horizontal="center" vertical="center"/>
    </xf>
    <xf numFmtId="43" fontId="16" fillId="5" borderId="107" xfId="1" applyFont="1" applyFill="1" applyBorder="1" applyAlignment="1">
      <alignment horizontal="center" vertical="center"/>
    </xf>
    <xf numFmtId="0" fontId="2" fillId="5" borderId="16" xfId="2" applyFill="1" applyBorder="1" applyAlignment="1">
      <alignment horizontal="center"/>
    </xf>
    <xf numFmtId="0" fontId="2" fillId="5" borderId="26" xfId="2" applyFill="1" applyBorder="1" applyAlignment="1">
      <alignment horizontal="center"/>
    </xf>
    <xf numFmtId="0" fontId="2" fillId="5" borderId="75" xfId="2" applyFill="1" applyBorder="1" applyAlignment="1">
      <alignment horizontal="center"/>
    </xf>
  </cellXfs>
  <cellStyles count="6">
    <cellStyle name="čárky" xfId="1" builtinId="3"/>
    <cellStyle name="Excel Built-in Normal" xfId="4"/>
    <cellStyle name="měny 2" xfId="3"/>
    <cellStyle name="normální" xfId="0" builtinId="0"/>
    <cellStyle name="normální 2" xfId="5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1"/>
  <sheetViews>
    <sheetView tabSelected="1" topLeftCell="A10" zoomScaleNormal="100" workbookViewId="0">
      <selection activeCell="F30" sqref="F30"/>
    </sheetView>
  </sheetViews>
  <sheetFormatPr defaultRowHeight="14.3"/>
  <cols>
    <col min="2" max="2" width="34.5703125" bestFit="1" customWidth="1"/>
    <col min="3" max="3" width="18.5703125" customWidth="1"/>
    <col min="4" max="4" width="26.85546875" customWidth="1"/>
    <col min="6" max="6" width="23.5703125" customWidth="1"/>
  </cols>
  <sheetData>
    <row r="1" spans="1:6">
      <c r="A1" s="468" t="s">
        <v>59</v>
      </c>
      <c r="B1" s="468"/>
      <c r="C1" s="468"/>
      <c r="D1" s="468"/>
    </row>
    <row r="2" spans="1:6">
      <c r="A2" s="154" t="s">
        <v>0</v>
      </c>
      <c r="B2" s="154"/>
      <c r="C2" s="469" t="s">
        <v>68</v>
      </c>
      <c r="D2" s="470"/>
    </row>
    <row r="3" spans="1:6">
      <c r="A3" s="154"/>
      <c r="B3" s="152"/>
      <c r="C3" s="152"/>
      <c r="D3" s="191" t="s">
        <v>60</v>
      </c>
    </row>
    <row r="4" spans="1:6" ht="15.7">
      <c r="A4" s="471" t="s">
        <v>61</v>
      </c>
      <c r="B4" s="471"/>
      <c r="C4" s="471"/>
      <c r="D4" s="471"/>
    </row>
    <row r="5" spans="1:6" ht="15" thickBot="1">
      <c r="A5" s="472" t="s">
        <v>67</v>
      </c>
      <c r="B5" s="472"/>
      <c r="C5" s="472"/>
      <c r="D5" s="472"/>
    </row>
    <row r="6" spans="1:6" ht="43.5" thickBot="1">
      <c r="A6" s="176" t="s">
        <v>3</v>
      </c>
      <c r="B6" s="175" t="s">
        <v>4</v>
      </c>
      <c r="C6" s="164" t="s">
        <v>62</v>
      </c>
      <c r="D6" s="163" t="s">
        <v>5</v>
      </c>
    </row>
    <row r="7" spans="1:6">
      <c r="A7" s="183">
        <v>30</v>
      </c>
      <c r="B7" s="184" t="s">
        <v>63</v>
      </c>
      <c r="C7" s="450">
        <v>301290</v>
      </c>
      <c r="D7" s="185">
        <v>22</v>
      </c>
    </row>
    <row r="8" spans="1:6">
      <c r="A8" s="156">
        <v>31</v>
      </c>
      <c r="B8" s="155" t="s">
        <v>14</v>
      </c>
      <c r="C8" s="451">
        <v>2175917</v>
      </c>
      <c r="D8" s="165">
        <v>109</v>
      </c>
    </row>
    <row r="9" spans="1:6">
      <c r="A9" s="156">
        <v>32</v>
      </c>
      <c r="B9" s="155" t="s">
        <v>15</v>
      </c>
      <c r="C9" s="451">
        <v>0</v>
      </c>
      <c r="D9" s="165">
        <v>0</v>
      </c>
    </row>
    <row r="10" spans="1:6">
      <c r="A10" s="156">
        <v>33</v>
      </c>
      <c r="B10" s="155" t="s">
        <v>16</v>
      </c>
      <c r="C10" s="451">
        <v>0</v>
      </c>
      <c r="D10" s="165">
        <v>0</v>
      </c>
    </row>
    <row r="11" spans="1:6">
      <c r="A11" s="156">
        <v>34</v>
      </c>
      <c r="B11" s="155" t="s">
        <v>17</v>
      </c>
      <c r="C11" s="452">
        <v>222879.6</v>
      </c>
      <c r="D11" s="165">
        <v>9</v>
      </c>
    </row>
    <row r="12" spans="1:6">
      <c r="A12" s="156">
        <v>35</v>
      </c>
      <c r="B12" s="155" t="s">
        <v>18</v>
      </c>
      <c r="C12" s="451">
        <v>0</v>
      </c>
      <c r="D12" s="165">
        <v>0</v>
      </c>
    </row>
    <row r="13" spans="1:6">
      <c r="A13" s="156">
        <v>36</v>
      </c>
      <c r="B13" s="155" t="s">
        <v>19</v>
      </c>
      <c r="C13" s="453">
        <v>977795.71</v>
      </c>
      <c r="D13" s="243">
        <v>36</v>
      </c>
    </row>
    <row r="14" spans="1:6">
      <c r="A14" s="156">
        <v>37</v>
      </c>
      <c r="B14" s="155" t="s">
        <v>54</v>
      </c>
      <c r="C14" s="451" t="s">
        <v>199</v>
      </c>
      <c r="D14" s="165">
        <v>531</v>
      </c>
      <c r="F14" s="449"/>
    </row>
    <row r="15" spans="1:6">
      <c r="A15" s="156"/>
      <c r="B15" s="155" t="s">
        <v>200</v>
      </c>
      <c r="C15" s="451">
        <v>1875248</v>
      </c>
      <c r="D15" s="165">
        <v>102</v>
      </c>
      <c r="F15" s="462"/>
    </row>
    <row r="16" spans="1:6">
      <c r="A16" s="156">
        <v>38</v>
      </c>
      <c r="B16" s="155" t="s">
        <v>20</v>
      </c>
      <c r="C16" s="451">
        <v>0</v>
      </c>
      <c r="D16" s="165">
        <v>0</v>
      </c>
      <c r="F16" s="462"/>
    </row>
    <row r="17" spans="1:11">
      <c r="A17" s="158">
        <v>39</v>
      </c>
      <c r="B17" s="159" t="s">
        <v>21</v>
      </c>
      <c r="C17" s="454">
        <v>504169</v>
      </c>
      <c r="D17" s="172">
        <v>23</v>
      </c>
      <c r="F17" s="462"/>
    </row>
    <row r="18" spans="1:11">
      <c r="A18" s="156"/>
      <c r="B18" s="155" t="s">
        <v>64</v>
      </c>
      <c r="C18" s="451">
        <v>401399</v>
      </c>
      <c r="D18" s="165">
        <v>26</v>
      </c>
      <c r="F18" s="462"/>
    </row>
    <row r="19" spans="1:11">
      <c r="A19" s="158"/>
      <c r="B19" s="239" t="s">
        <v>334</v>
      </c>
      <c r="C19" s="454">
        <v>395386.5</v>
      </c>
      <c r="D19" s="172">
        <v>18</v>
      </c>
      <c r="F19" s="463"/>
    </row>
    <row r="20" spans="1:11">
      <c r="A20" s="158"/>
      <c r="B20" s="239" t="s">
        <v>335</v>
      </c>
      <c r="C20" s="454">
        <v>112610.53</v>
      </c>
      <c r="D20" s="172">
        <v>3</v>
      </c>
      <c r="F20" s="462"/>
    </row>
    <row r="21" spans="1:11" ht="15" thickBot="1">
      <c r="A21" s="166"/>
      <c r="B21" s="171" t="s">
        <v>23</v>
      </c>
      <c r="C21" s="455">
        <v>750859</v>
      </c>
      <c r="D21" s="170">
        <v>49</v>
      </c>
      <c r="F21" s="462"/>
    </row>
    <row r="22" spans="1:11" ht="15" thickBot="1">
      <c r="A22" s="186"/>
      <c r="B22" s="187" t="s">
        <v>24</v>
      </c>
      <c r="C22" s="456">
        <v>25283798.82</v>
      </c>
      <c r="D22" s="188">
        <f>SUM(D7:D21)</f>
        <v>928</v>
      </c>
      <c r="F22" s="449"/>
    </row>
    <row r="23" spans="1:11">
      <c r="A23" s="168">
        <v>1</v>
      </c>
      <c r="B23" s="169" t="s">
        <v>34</v>
      </c>
      <c r="C23" s="173">
        <v>1567181</v>
      </c>
      <c r="D23" s="174">
        <v>76</v>
      </c>
    </row>
    <row r="24" spans="1:11">
      <c r="A24" s="156">
        <v>2</v>
      </c>
      <c r="B24" s="155" t="s">
        <v>35</v>
      </c>
      <c r="C24" s="215">
        <v>2476097</v>
      </c>
      <c r="D24" s="216">
        <v>154</v>
      </c>
    </row>
    <row r="25" spans="1:11">
      <c r="A25" s="156">
        <v>3</v>
      </c>
      <c r="B25" s="155" t="s">
        <v>36</v>
      </c>
      <c r="C25" s="217">
        <v>662200</v>
      </c>
      <c r="D25" s="218">
        <v>31</v>
      </c>
      <c r="K25" s="238"/>
    </row>
    <row r="26" spans="1:11">
      <c r="A26" s="156">
        <v>4</v>
      </c>
      <c r="B26" s="155" t="s">
        <v>25</v>
      </c>
      <c r="C26" s="177">
        <v>2178699</v>
      </c>
      <c r="D26" s="178">
        <v>95</v>
      </c>
    </row>
    <row r="27" spans="1:11">
      <c r="A27" s="156">
        <v>5</v>
      </c>
      <c r="B27" s="155" t="s">
        <v>37</v>
      </c>
      <c r="C27" s="162">
        <v>268884</v>
      </c>
      <c r="D27" s="179">
        <v>19</v>
      </c>
    </row>
    <row r="28" spans="1:11">
      <c r="A28" s="156">
        <v>6</v>
      </c>
      <c r="B28" s="155" t="s">
        <v>26</v>
      </c>
      <c r="C28" s="162">
        <v>3414037</v>
      </c>
      <c r="D28" s="179">
        <v>249</v>
      </c>
    </row>
    <row r="29" spans="1:11">
      <c r="A29" s="156">
        <v>7</v>
      </c>
      <c r="B29" s="155" t="s">
        <v>38</v>
      </c>
      <c r="C29" s="457" t="s">
        <v>349</v>
      </c>
      <c r="D29" s="458" t="s">
        <v>350</v>
      </c>
    </row>
    <row r="30" spans="1:11">
      <c r="A30" s="156">
        <v>8</v>
      </c>
      <c r="B30" s="155" t="s">
        <v>39</v>
      </c>
      <c r="C30" s="457">
        <v>423980</v>
      </c>
      <c r="D30" s="458">
        <v>21</v>
      </c>
    </row>
    <row r="31" spans="1:11">
      <c r="A31" s="156">
        <v>9</v>
      </c>
      <c r="B31" s="155" t="s">
        <v>40</v>
      </c>
      <c r="C31" s="457">
        <v>302164.09999999998</v>
      </c>
      <c r="D31" s="458">
        <v>22</v>
      </c>
    </row>
    <row r="32" spans="1:11">
      <c r="A32" s="156">
        <v>10</v>
      </c>
      <c r="B32" s="155" t="s">
        <v>41</v>
      </c>
      <c r="C32" s="457">
        <v>852428.7</v>
      </c>
      <c r="D32" s="458">
        <v>61</v>
      </c>
    </row>
    <row r="33" spans="1:4">
      <c r="A33" s="156">
        <v>11</v>
      </c>
      <c r="B33" s="155" t="s">
        <v>42</v>
      </c>
      <c r="C33" s="162">
        <v>65483</v>
      </c>
      <c r="D33" s="179">
        <v>10</v>
      </c>
    </row>
    <row r="34" spans="1:4">
      <c r="A34" s="156">
        <v>12</v>
      </c>
      <c r="B34" s="155" t="s">
        <v>43</v>
      </c>
      <c r="C34" s="162">
        <v>346934.7</v>
      </c>
      <c r="D34" s="179">
        <v>28</v>
      </c>
    </row>
    <row r="35" spans="1:4">
      <c r="A35" s="156">
        <v>13</v>
      </c>
      <c r="B35" s="155" t="s">
        <v>44</v>
      </c>
      <c r="C35" s="457">
        <v>650196.80000000005</v>
      </c>
      <c r="D35" s="458">
        <v>46</v>
      </c>
    </row>
    <row r="36" spans="1:4">
      <c r="A36" s="156">
        <v>14</v>
      </c>
      <c r="B36" s="155" t="s">
        <v>45</v>
      </c>
      <c r="C36" s="457">
        <v>241760</v>
      </c>
      <c r="D36" s="458" t="s">
        <v>186</v>
      </c>
    </row>
    <row r="37" spans="1:4">
      <c r="A37" s="156">
        <v>15</v>
      </c>
      <c r="B37" s="155" t="s">
        <v>27</v>
      </c>
      <c r="C37" s="457">
        <v>279550</v>
      </c>
      <c r="D37" s="458">
        <v>11</v>
      </c>
    </row>
    <row r="38" spans="1:4">
      <c r="A38" s="156">
        <v>16</v>
      </c>
      <c r="B38" s="155" t="s">
        <v>46</v>
      </c>
      <c r="C38" s="180">
        <v>345069</v>
      </c>
      <c r="D38" s="181">
        <v>26</v>
      </c>
    </row>
    <row r="39" spans="1:4">
      <c r="A39" s="156">
        <v>17</v>
      </c>
      <c r="B39" s="155" t="s">
        <v>28</v>
      </c>
      <c r="C39" s="459">
        <v>448937</v>
      </c>
      <c r="D39" s="460">
        <v>33</v>
      </c>
    </row>
    <row r="40" spans="1:4">
      <c r="A40" s="156">
        <v>18</v>
      </c>
      <c r="B40" s="155" t="s">
        <v>47</v>
      </c>
      <c r="C40" s="457">
        <v>774999</v>
      </c>
      <c r="D40" s="458">
        <v>27</v>
      </c>
    </row>
    <row r="41" spans="1:4">
      <c r="A41" s="156">
        <v>19</v>
      </c>
      <c r="B41" s="155" t="s">
        <v>48</v>
      </c>
      <c r="C41" s="457">
        <v>88265</v>
      </c>
      <c r="D41" s="458">
        <v>10</v>
      </c>
    </row>
    <row r="42" spans="1:4">
      <c r="A42" s="156">
        <v>20</v>
      </c>
      <c r="B42" s="155" t="s">
        <v>29</v>
      </c>
      <c r="C42" s="457">
        <v>1169255.8799999999</v>
      </c>
      <c r="D42" s="458">
        <v>45</v>
      </c>
    </row>
    <row r="43" spans="1:4">
      <c r="A43" s="156">
        <v>21</v>
      </c>
      <c r="B43" s="155" t="s">
        <v>49</v>
      </c>
      <c r="C43" s="162">
        <v>491973.7</v>
      </c>
      <c r="D43" s="179">
        <v>23</v>
      </c>
    </row>
    <row r="44" spans="1:4">
      <c r="A44" s="156">
        <v>22</v>
      </c>
      <c r="B44" s="155" t="s">
        <v>30</v>
      </c>
      <c r="C44" s="162">
        <v>143453.20000000001</v>
      </c>
      <c r="D44" s="179">
        <v>12</v>
      </c>
    </row>
    <row r="45" spans="1:4">
      <c r="A45" s="156">
        <v>23</v>
      </c>
      <c r="B45" s="155" t="s">
        <v>50</v>
      </c>
      <c r="C45" s="457">
        <v>162865.74</v>
      </c>
      <c r="D45" s="458">
        <v>16</v>
      </c>
    </row>
    <row r="46" spans="1:4">
      <c r="A46" s="158">
        <v>24</v>
      </c>
      <c r="B46" s="159" t="s">
        <v>51</v>
      </c>
      <c r="C46" s="457">
        <v>1188788.8600000001</v>
      </c>
      <c r="D46" s="461">
        <v>84</v>
      </c>
    </row>
    <row r="47" spans="1:4" ht="15" thickBot="1">
      <c r="A47" s="167">
        <v>25</v>
      </c>
      <c r="B47" s="159" t="s">
        <v>31</v>
      </c>
      <c r="C47" s="180">
        <v>2572710</v>
      </c>
      <c r="D47" s="182">
        <v>186</v>
      </c>
    </row>
    <row r="48" spans="1:4" ht="15" thickBot="1">
      <c r="A48" s="464" t="s">
        <v>65</v>
      </c>
      <c r="B48" s="465"/>
      <c r="C48" s="189">
        <f>SUM(C23:C47)</f>
        <v>21115912.679999996</v>
      </c>
      <c r="D48" s="189">
        <f>SUM(D23:D47)</f>
        <v>1285</v>
      </c>
    </row>
    <row r="49" spans="1:4" ht="15" thickBot="1">
      <c r="A49" s="466" t="s">
        <v>66</v>
      </c>
      <c r="B49" s="467"/>
      <c r="C49" s="190">
        <f>SUM(C48,C22)</f>
        <v>46399711.5</v>
      </c>
      <c r="D49" s="190">
        <f>SUM(D22,D48)</f>
        <v>2213</v>
      </c>
    </row>
    <row r="50" spans="1:4">
      <c r="A50" s="161"/>
      <c r="B50" s="160"/>
      <c r="C50" s="153"/>
      <c r="D50" s="153"/>
    </row>
    <row r="51" spans="1:4" ht="15.7">
      <c r="A51" s="157"/>
      <c r="B51" s="152"/>
      <c r="C51" s="152"/>
      <c r="D51" s="152"/>
    </row>
  </sheetData>
  <mergeCells count="6">
    <mergeCell ref="A48:B48"/>
    <mergeCell ref="A49:B49"/>
    <mergeCell ref="A1:D1"/>
    <mergeCell ref="C2:D2"/>
    <mergeCell ref="A4:D4"/>
    <mergeCell ref="A5:D5"/>
  </mergeCells>
  <conditionalFormatting sqref="C24:D24">
    <cfRule type="expression" priority="1" stopIfTrue="1">
      <formula>"_ # ##0,00_ "</formula>
    </cfRule>
  </conditionalFormatting>
  <pageMargins left="0.70866141732283472" right="0.70866141732283472" top="0.78740157480314965" bottom="0.78740157480314965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4"/>
  <sheetViews>
    <sheetView workbookViewId="0">
      <pane xSplit="2" ySplit="5" topLeftCell="C6" activePane="bottomRight" state="frozen"/>
      <selection pane="topRight" activeCell="C1" sqref="C1"/>
      <selection pane="bottomLeft" activeCell="A8" sqref="A8"/>
      <selection pane="bottomRight" sqref="A1:J1"/>
    </sheetView>
  </sheetViews>
  <sheetFormatPr defaultRowHeight="14.3"/>
  <cols>
    <col min="2" max="2" width="24" customWidth="1"/>
    <col min="3" max="3" width="29.140625" style="100" customWidth="1"/>
    <col min="4" max="4" width="12.7109375" customWidth="1"/>
    <col min="5" max="5" width="22" style="100" customWidth="1"/>
    <col min="6" max="6" width="14.85546875" customWidth="1"/>
    <col min="7" max="7" width="16.140625" customWidth="1"/>
    <col min="8" max="8" width="15.140625" bestFit="1" customWidth="1"/>
    <col min="9" max="9" width="14.7109375" customWidth="1"/>
  </cols>
  <sheetData>
    <row r="1" spans="1:14">
      <c r="A1" s="499" t="s">
        <v>56</v>
      </c>
      <c r="B1" s="499"/>
      <c r="C1" s="499"/>
      <c r="D1" s="499"/>
      <c r="E1" s="499"/>
      <c r="F1" s="499"/>
      <c r="G1" s="499"/>
      <c r="H1" s="499"/>
      <c r="I1" s="499"/>
      <c r="J1" s="499"/>
      <c r="K1" s="285"/>
      <c r="L1" s="286"/>
    </row>
    <row r="2" spans="1:14">
      <c r="A2" s="141" t="s">
        <v>0</v>
      </c>
      <c r="B2" s="287"/>
      <c r="C2" s="288"/>
      <c r="D2" s="287"/>
      <c r="E2" s="288"/>
      <c r="F2" s="287"/>
      <c r="G2" s="498" t="s">
        <v>75</v>
      </c>
      <c r="H2" s="498"/>
      <c r="I2" s="287"/>
      <c r="J2" s="143" t="s">
        <v>1</v>
      </c>
      <c r="K2" s="285"/>
      <c r="L2" s="287"/>
      <c r="M2" s="140"/>
      <c r="N2" s="140"/>
    </row>
    <row r="3" spans="1:14" ht="15.7">
      <c r="A3" s="502" t="s">
        <v>2</v>
      </c>
      <c r="B3" s="502"/>
      <c r="C3" s="502"/>
      <c r="D3" s="502"/>
      <c r="E3" s="502"/>
      <c r="F3" s="502"/>
      <c r="G3" s="502"/>
      <c r="H3" s="502"/>
      <c r="I3" s="502"/>
      <c r="J3" s="502"/>
      <c r="K3" s="285"/>
      <c r="L3" s="286"/>
    </row>
    <row r="4" spans="1:14" ht="15" thickBot="1">
      <c r="A4" s="472" t="s">
        <v>55</v>
      </c>
      <c r="B4" s="472"/>
      <c r="C4" s="472"/>
      <c r="D4" s="472"/>
      <c r="E4" s="472"/>
      <c r="F4" s="472"/>
      <c r="G4" s="472"/>
      <c r="H4" s="472"/>
      <c r="I4" s="472"/>
      <c r="J4" s="472"/>
      <c r="K4" s="289"/>
      <c r="L4" s="286"/>
    </row>
    <row r="5" spans="1:14" ht="54.9" thickTop="1" thickBot="1">
      <c r="A5" s="176" t="s">
        <v>3</v>
      </c>
      <c r="B5" s="164" t="s">
        <v>4</v>
      </c>
      <c r="C5" s="23" t="s">
        <v>52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9" t="s">
        <v>11</v>
      </c>
      <c r="J5" s="25" t="s">
        <v>53</v>
      </c>
      <c r="K5" s="69" t="s">
        <v>12</v>
      </c>
      <c r="L5" s="70" t="s">
        <v>13</v>
      </c>
    </row>
    <row r="6" spans="1:14">
      <c r="A6" s="488">
        <v>30</v>
      </c>
      <c r="B6" s="491" t="s">
        <v>63</v>
      </c>
      <c r="C6" s="1"/>
      <c r="D6" s="24"/>
      <c r="E6" s="28"/>
      <c r="F6" s="104"/>
      <c r="G6" s="104"/>
      <c r="H6" s="105"/>
      <c r="I6" s="106">
        <f>H6-G6</f>
        <v>0</v>
      </c>
      <c r="J6" s="56"/>
      <c r="K6" s="71"/>
      <c r="L6" s="72"/>
    </row>
    <row r="7" spans="1:14">
      <c r="A7" s="489"/>
      <c r="B7" s="492"/>
      <c r="C7" s="2"/>
      <c r="D7" s="19"/>
      <c r="E7" s="30"/>
      <c r="F7" s="107"/>
      <c r="G7" s="107"/>
      <c r="H7" s="108"/>
      <c r="I7" s="107">
        <f t="shared" ref="I7:I45" si="0">H7-G7</f>
        <v>0</v>
      </c>
      <c r="J7" s="57"/>
      <c r="K7" s="73"/>
      <c r="L7" s="74"/>
    </row>
    <row r="8" spans="1:14" ht="15" thickBot="1">
      <c r="A8" s="490"/>
      <c r="B8" s="493"/>
      <c r="C8" s="32"/>
      <c r="D8" s="33"/>
      <c r="E8" s="31"/>
      <c r="F8" s="109"/>
      <c r="G8" s="109"/>
      <c r="H8" s="110"/>
      <c r="I8" s="111">
        <f t="shared" si="0"/>
        <v>0</v>
      </c>
      <c r="J8" s="58"/>
      <c r="K8" s="75"/>
      <c r="L8" s="76"/>
    </row>
    <row r="9" spans="1:14" ht="22.1">
      <c r="A9" s="488">
        <v>31</v>
      </c>
      <c r="B9" s="491" t="s">
        <v>14</v>
      </c>
      <c r="C9" s="220" t="s">
        <v>189</v>
      </c>
      <c r="D9" s="253" t="s">
        <v>339</v>
      </c>
      <c r="E9" s="221" t="s">
        <v>190</v>
      </c>
      <c r="F9" s="222">
        <v>150000</v>
      </c>
      <c r="G9" s="104">
        <v>123967</v>
      </c>
      <c r="H9" s="272">
        <v>123967</v>
      </c>
      <c r="I9" s="106">
        <f t="shared" si="0"/>
        <v>0</v>
      </c>
      <c r="J9" s="56"/>
      <c r="K9" s="247">
        <v>1</v>
      </c>
      <c r="L9" s="255" t="s">
        <v>342</v>
      </c>
    </row>
    <row r="10" spans="1:14" ht="64.900000000000006">
      <c r="A10" s="489"/>
      <c r="B10" s="492"/>
      <c r="C10" s="223" t="s">
        <v>191</v>
      </c>
      <c r="D10" s="254" t="s">
        <v>340</v>
      </c>
      <c r="E10" s="224" t="s">
        <v>192</v>
      </c>
      <c r="F10" s="225">
        <v>182892</v>
      </c>
      <c r="G10" s="107">
        <v>151150</v>
      </c>
      <c r="H10" s="273">
        <v>151150</v>
      </c>
      <c r="I10" s="107">
        <f t="shared" si="0"/>
        <v>0</v>
      </c>
      <c r="J10" s="57"/>
      <c r="K10" s="248">
        <v>1</v>
      </c>
      <c r="L10" s="256" t="s">
        <v>343</v>
      </c>
    </row>
    <row r="11" spans="1:14" ht="22.85" thickBot="1">
      <c r="A11" s="490"/>
      <c r="B11" s="493"/>
      <c r="C11" s="226" t="s">
        <v>193</v>
      </c>
      <c r="D11" s="226" t="s">
        <v>341</v>
      </c>
      <c r="E11" s="227" t="s">
        <v>194</v>
      </c>
      <c r="F11" s="228">
        <v>100000</v>
      </c>
      <c r="G11" s="109">
        <v>82645</v>
      </c>
      <c r="H11" s="274">
        <v>82645</v>
      </c>
      <c r="I11" s="111">
        <f t="shared" si="0"/>
        <v>0</v>
      </c>
      <c r="J11" s="58"/>
      <c r="K11" s="257">
        <v>1</v>
      </c>
      <c r="L11" s="258" t="s">
        <v>343</v>
      </c>
    </row>
    <row r="12" spans="1:14">
      <c r="A12" s="488">
        <v>32</v>
      </c>
      <c r="B12" s="491" t="s">
        <v>15</v>
      </c>
      <c r="C12" s="1"/>
      <c r="D12" s="24"/>
      <c r="E12" s="28"/>
      <c r="F12" s="104"/>
      <c r="G12" s="104"/>
      <c r="H12" s="105"/>
      <c r="I12" s="106">
        <f t="shared" si="0"/>
        <v>0</v>
      </c>
      <c r="J12" s="56"/>
      <c r="K12" s="77"/>
      <c r="L12" s="78"/>
    </row>
    <row r="13" spans="1:14">
      <c r="A13" s="489"/>
      <c r="B13" s="492"/>
      <c r="C13" s="2"/>
      <c r="D13" s="19"/>
      <c r="E13" s="30"/>
      <c r="F13" s="107"/>
      <c r="G13" s="107"/>
      <c r="H13" s="108"/>
      <c r="I13" s="107">
        <f t="shared" si="0"/>
        <v>0</v>
      </c>
      <c r="J13" s="57"/>
      <c r="K13" s="73"/>
      <c r="L13" s="74"/>
    </row>
    <row r="14" spans="1:14" ht="15" thickBot="1">
      <c r="A14" s="490"/>
      <c r="B14" s="493"/>
      <c r="C14" s="32"/>
      <c r="D14" s="33"/>
      <c r="E14" s="31"/>
      <c r="F14" s="109"/>
      <c r="G14" s="109"/>
      <c r="H14" s="110"/>
      <c r="I14" s="109">
        <f t="shared" si="0"/>
        <v>0</v>
      </c>
      <c r="J14" s="58"/>
      <c r="K14" s="75"/>
      <c r="L14" s="76"/>
    </row>
    <row r="15" spans="1:14">
      <c r="A15" s="488">
        <v>33</v>
      </c>
      <c r="B15" s="491" t="s">
        <v>16</v>
      </c>
      <c r="C15" s="1"/>
      <c r="D15" s="24"/>
      <c r="E15" s="28"/>
      <c r="F15" s="104"/>
      <c r="G15" s="104"/>
      <c r="H15" s="105"/>
      <c r="I15" s="112">
        <f t="shared" si="0"/>
        <v>0</v>
      </c>
      <c r="J15" s="56"/>
      <c r="K15" s="77"/>
      <c r="L15" s="78"/>
    </row>
    <row r="16" spans="1:14">
      <c r="A16" s="489"/>
      <c r="B16" s="492"/>
      <c r="C16" s="2"/>
      <c r="D16" s="19"/>
      <c r="E16" s="30"/>
      <c r="F16" s="107"/>
      <c r="G16" s="108"/>
      <c r="H16" s="108"/>
      <c r="I16" s="107">
        <f t="shared" si="0"/>
        <v>0</v>
      </c>
      <c r="J16" s="57"/>
      <c r="K16" s="73"/>
      <c r="L16" s="74"/>
    </row>
    <row r="17" spans="1:12" ht="15" thickBot="1">
      <c r="A17" s="490"/>
      <c r="B17" s="493"/>
      <c r="C17" s="32"/>
      <c r="D17" s="33"/>
      <c r="E17" s="31"/>
      <c r="F17" s="109"/>
      <c r="G17" s="110"/>
      <c r="H17" s="110"/>
      <c r="I17" s="109">
        <f t="shared" si="0"/>
        <v>0</v>
      </c>
      <c r="J17" s="58"/>
      <c r="K17" s="75"/>
      <c r="L17" s="76"/>
    </row>
    <row r="18" spans="1:12">
      <c r="A18" s="488">
        <v>34</v>
      </c>
      <c r="B18" s="491" t="s">
        <v>17</v>
      </c>
      <c r="C18" s="97"/>
      <c r="D18" s="35"/>
      <c r="E18" s="101"/>
      <c r="F18" s="106"/>
      <c r="G18" s="113"/>
      <c r="H18" s="113"/>
      <c r="I18" s="112">
        <f t="shared" si="0"/>
        <v>0</v>
      </c>
      <c r="J18" s="59"/>
      <c r="K18" s="79"/>
      <c r="L18" s="80"/>
    </row>
    <row r="19" spans="1:12">
      <c r="A19" s="489"/>
      <c r="B19" s="492"/>
      <c r="C19" s="98"/>
      <c r="D19" s="26"/>
      <c r="E19" s="102"/>
      <c r="F19" s="107"/>
      <c r="G19" s="108"/>
      <c r="H19" s="108"/>
      <c r="I19" s="107">
        <f t="shared" si="0"/>
        <v>0</v>
      </c>
      <c r="J19" s="60"/>
      <c r="K19" s="73"/>
      <c r="L19" s="74"/>
    </row>
    <row r="20" spans="1:12" ht="15" thickBot="1">
      <c r="A20" s="490"/>
      <c r="B20" s="493"/>
      <c r="C20" s="36"/>
      <c r="D20" s="21"/>
      <c r="E20" s="37"/>
      <c r="F20" s="109"/>
      <c r="G20" s="110"/>
      <c r="H20" s="110"/>
      <c r="I20" s="109">
        <f t="shared" si="0"/>
        <v>0</v>
      </c>
      <c r="J20" s="61"/>
      <c r="K20" s="81"/>
      <c r="L20" s="82"/>
    </row>
    <row r="21" spans="1:12">
      <c r="A21" s="488">
        <v>35</v>
      </c>
      <c r="B21" s="492" t="s">
        <v>18</v>
      </c>
      <c r="C21" s="99"/>
      <c r="D21" s="34"/>
      <c r="E21" s="103"/>
      <c r="F21" s="112"/>
      <c r="G21" s="114"/>
      <c r="H21" s="114"/>
      <c r="I21" s="112">
        <f t="shared" si="0"/>
        <v>0</v>
      </c>
      <c r="J21" s="62"/>
      <c r="K21" s="83"/>
      <c r="L21" s="84"/>
    </row>
    <row r="22" spans="1:12">
      <c r="A22" s="489"/>
      <c r="B22" s="492"/>
      <c r="C22" s="98"/>
      <c r="D22" s="26"/>
      <c r="E22" s="102"/>
      <c r="F22" s="107"/>
      <c r="G22" s="108"/>
      <c r="H22" s="108"/>
      <c r="I22" s="107">
        <f t="shared" si="0"/>
        <v>0</v>
      </c>
      <c r="J22" s="60"/>
      <c r="K22" s="73"/>
      <c r="L22" s="74"/>
    </row>
    <row r="23" spans="1:12" ht="15" thickBot="1">
      <c r="A23" s="490"/>
      <c r="B23" s="492"/>
      <c r="C23" s="21"/>
      <c r="D23" s="21"/>
      <c r="E23" s="37"/>
      <c r="F23" s="109"/>
      <c r="G23" s="110"/>
      <c r="H23" s="110"/>
      <c r="I23" s="109">
        <f t="shared" si="0"/>
        <v>0</v>
      </c>
      <c r="J23" s="61"/>
      <c r="K23" s="81"/>
      <c r="L23" s="82"/>
    </row>
    <row r="24" spans="1:12" ht="42.8">
      <c r="A24" s="488">
        <v>36</v>
      </c>
      <c r="B24" s="491" t="s">
        <v>19</v>
      </c>
      <c r="C24" s="279" t="s">
        <v>76</v>
      </c>
      <c r="D24" s="284" t="s">
        <v>82</v>
      </c>
      <c r="E24" s="278" t="s">
        <v>90</v>
      </c>
      <c r="F24" s="280">
        <v>136065.95000000001</v>
      </c>
      <c r="G24" s="290">
        <v>112451.2</v>
      </c>
      <c r="H24" s="291">
        <v>156808</v>
      </c>
      <c r="I24" s="281">
        <f t="shared" si="0"/>
        <v>44356.800000000003</v>
      </c>
      <c r="J24" s="246">
        <v>5</v>
      </c>
      <c r="K24" s="282">
        <v>1</v>
      </c>
      <c r="L24" s="283"/>
    </row>
    <row r="25" spans="1:12" ht="22.1">
      <c r="A25" s="489"/>
      <c r="B25" s="492"/>
      <c r="C25" s="198" t="s">
        <v>77</v>
      </c>
      <c r="D25" s="284" t="s">
        <v>83</v>
      </c>
      <c r="E25" s="199" t="s">
        <v>91</v>
      </c>
      <c r="F25" s="280">
        <v>224007.3</v>
      </c>
      <c r="G25" s="298">
        <v>185130</v>
      </c>
      <c r="H25" s="299">
        <v>250000</v>
      </c>
      <c r="I25" s="300">
        <f t="shared" si="0"/>
        <v>64870</v>
      </c>
      <c r="J25" s="202">
        <v>3</v>
      </c>
      <c r="K25" s="73">
        <v>1</v>
      </c>
      <c r="L25" s="87"/>
    </row>
    <row r="26" spans="1:12" ht="22.1">
      <c r="A26" s="489"/>
      <c r="B26" s="492"/>
      <c r="C26" s="198" t="s">
        <v>77</v>
      </c>
      <c r="D26" s="284" t="s">
        <v>84</v>
      </c>
      <c r="E26" s="199" t="s">
        <v>92</v>
      </c>
      <c r="F26" s="280">
        <v>198494.45</v>
      </c>
      <c r="G26" s="298">
        <v>164045</v>
      </c>
      <c r="H26" s="299">
        <v>179690</v>
      </c>
      <c r="I26" s="301">
        <f>SUM(H26-G26)</f>
        <v>15645</v>
      </c>
      <c r="J26" s="203">
        <v>2</v>
      </c>
      <c r="K26" s="71">
        <v>1</v>
      </c>
      <c r="L26" s="88"/>
    </row>
    <row r="27" spans="1:12" ht="32.799999999999997">
      <c r="A27" s="489"/>
      <c r="B27" s="492"/>
      <c r="C27" s="198" t="s">
        <v>78</v>
      </c>
      <c r="D27" s="284" t="s">
        <v>85</v>
      </c>
      <c r="E27" s="199" t="s">
        <v>93</v>
      </c>
      <c r="F27" s="280">
        <v>107690</v>
      </c>
      <c r="G27" s="298">
        <v>89000</v>
      </c>
      <c r="H27" s="299">
        <v>165000</v>
      </c>
      <c r="I27" s="301">
        <f>SUM(H27-G27)</f>
        <v>76000</v>
      </c>
      <c r="J27" s="203">
        <v>5</v>
      </c>
      <c r="K27" s="71">
        <v>1</v>
      </c>
      <c r="L27" s="88"/>
    </row>
    <row r="28" spans="1:12" ht="32.799999999999997">
      <c r="A28" s="489"/>
      <c r="B28" s="492"/>
      <c r="C28" s="198" t="s">
        <v>79</v>
      </c>
      <c r="D28" s="284" t="s">
        <v>86</v>
      </c>
      <c r="E28" s="199" t="s">
        <v>94</v>
      </c>
      <c r="F28" s="280">
        <v>81518.91</v>
      </c>
      <c r="G28" s="298">
        <v>67371</v>
      </c>
      <c r="H28" s="299">
        <v>100000</v>
      </c>
      <c r="I28" s="301">
        <f>SUM(H27 -G27)</f>
        <v>76000</v>
      </c>
      <c r="J28" s="203">
        <v>3</v>
      </c>
      <c r="K28" s="71">
        <v>1</v>
      </c>
      <c r="L28" s="88"/>
    </row>
    <row r="29" spans="1:12" ht="22.1">
      <c r="A29" s="489"/>
      <c r="B29" s="492"/>
      <c r="C29" s="198" t="s">
        <v>80</v>
      </c>
      <c r="D29" s="284" t="s">
        <v>87</v>
      </c>
      <c r="E29" s="199" t="s">
        <v>95</v>
      </c>
      <c r="F29" s="280">
        <v>197259.64</v>
      </c>
      <c r="G29" s="298">
        <v>163024.5</v>
      </c>
      <c r="H29" s="299">
        <v>234191</v>
      </c>
      <c r="I29" s="301">
        <f>SUM(H29 -G29)</f>
        <v>71166.5</v>
      </c>
      <c r="J29" s="203">
        <v>4</v>
      </c>
      <c r="K29" s="71" t="s">
        <v>337</v>
      </c>
      <c r="L29" s="88"/>
    </row>
    <row r="30" spans="1:12" ht="22.1">
      <c r="A30" s="489"/>
      <c r="B30" s="492"/>
      <c r="C30" s="198" t="s">
        <v>80</v>
      </c>
      <c r="D30" s="284" t="s">
        <v>88</v>
      </c>
      <c r="E30" s="199" t="s">
        <v>96</v>
      </c>
      <c r="F30" s="280">
        <v>196963.8</v>
      </c>
      <c r="G30" s="298">
        <v>162780</v>
      </c>
      <c r="H30" s="299">
        <v>190808</v>
      </c>
      <c r="I30" s="301">
        <f>SUM(H30-G30)</f>
        <v>28028</v>
      </c>
      <c r="J30" s="203">
        <v>2</v>
      </c>
      <c r="K30" s="71">
        <v>1</v>
      </c>
      <c r="L30" s="88"/>
    </row>
    <row r="31" spans="1:12" ht="44.2" thickBot="1">
      <c r="A31" s="490"/>
      <c r="B31" s="492"/>
      <c r="C31" s="284" t="s">
        <v>81</v>
      </c>
      <c r="D31" s="284" t="s">
        <v>89</v>
      </c>
      <c r="E31" s="199" t="s">
        <v>97</v>
      </c>
      <c r="F31" s="280">
        <v>52690</v>
      </c>
      <c r="G31" s="302">
        <v>43546</v>
      </c>
      <c r="H31" s="302">
        <v>43546</v>
      </c>
      <c r="I31" s="301">
        <f>SUM(H31-G31)</f>
        <v>0</v>
      </c>
      <c r="J31" s="203">
        <v>1</v>
      </c>
      <c r="K31" s="71"/>
      <c r="L31" s="88"/>
    </row>
    <row r="32" spans="1:12">
      <c r="A32" s="494">
        <v>37</v>
      </c>
      <c r="B32" s="491" t="s">
        <v>54</v>
      </c>
      <c r="C32" s="97"/>
      <c r="D32" s="35"/>
      <c r="E32" s="101"/>
      <c r="F32" s="106"/>
      <c r="G32" s="113"/>
      <c r="H32" s="113"/>
      <c r="I32" s="106">
        <f t="shared" si="0"/>
        <v>0</v>
      </c>
      <c r="J32" s="59"/>
      <c r="K32" s="79"/>
      <c r="L32" s="80"/>
    </row>
    <row r="33" spans="1:12">
      <c r="A33" s="495"/>
      <c r="B33" s="492"/>
      <c r="C33" s="98"/>
      <c r="D33" s="26"/>
      <c r="E33" s="102"/>
      <c r="F33" s="107"/>
      <c r="G33" s="108"/>
      <c r="H33" s="108"/>
      <c r="I33" s="107">
        <f t="shared" si="0"/>
        <v>0</v>
      </c>
      <c r="J33" s="60"/>
      <c r="K33" s="73"/>
      <c r="L33" s="74"/>
    </row>
    <row r="34" spans="1:12" ht="15" thickBot="1">
      <c r="A34" s="495"/>
      <c r="B34" s="493"/>
      <c r="C34" s="36"/>
      <c r="D34" s="21"/>
      <c r="E34" s="37"/>
      <c r="F34" s="109"/>
      <c r="G34" s="110"/>
      <c r="H34" s="110"/>
      <c r="I34" s="109">
        <f t="shared" si="0"/>
        <v>0</v>
      </c>
      <c r="J34" s="61"/>
      <c r="K34" s="81"/>
      <c r="L34" s="82"/>
    </row>
    <row r="35" spans="1:12">
      <c r="A35" s="488">
        <v>38</v>
      </c>
      <c r="B35" s="492" t="s">
        <v>20</v>
      </c>
      <c r="C35" s="40"/>
      <c r="D35" s="18"/>
      <c r="E35" s="16"/>
      <c r="F35" s="115"/>
      <c r="G35" s="115"/>
      <c r="H35" s="116"/>
      <c r="I35" s="112">
        <f t="shared" si="0"/>
        <v>0</v>
      </c>
      <c r="J35" s="63"/>
      <c r="K35" s="275"/>
      <c r="L35" s="86"/>
    </row>
    <row r="36" spans="1:12">
      <c r="A36" s="489"/>
      <c r="B36" s="492"/>
      <c r="C36" s="3"/>
      <c r="D36" s="15"/>
      <c r="E36" s="14"/>
      <c r="F36" s="117"/>
      <c r="G36" s="117"/>
      <c r="H36" s="118"/>
      <c r="I36" s="107">
        <f t="shared" si="0"/>
        <v>0</v>
      </c>
      <c r="J36" s="57"/>
      <c r="K36" s="276"/>
      <c r="L36" s="87"/>
    </row>
    <row r="37" spans="1:12" ht="15" thickBot="1">
      <c r="A37" s="489"/>
      <c r="B37" s="492"/>
      <c r="C37" s="4"/>
      <c r="D37" s="38"/>
      <c r="E37" s="39"/>
      <c r="F37" s="119"/>
      <c r="G37" s="119"/>
      <c r="H37" s="120"/>
      <c r="I37" s="111">
        <f t="shared" si="0"/>
        <v>0</v>
      </c>
      <c r="J37" s="64"/>
      <c r="K37" s="277"/>
      <c r="L37" s="88"/>
    </row>
    <row r="38" spans="1:12">
      <c r="A38" s="488">
        <v>39</v>
      </c>
      <c r="B38" s="491" t="s">
        <v>21</v>
      </c>
      <c r="C38" s="41"/>
      <c r="D38" s="42"/>
      <c r="E38" s="43"/>
      <c r="F38" s="121"/>
      <c r="G38" s="121"/>
      <c r="H38" s="122"/>
      <c r="I38" s="106">
        <f t="shared" si="0"/>
        <v>0</v>
      </c>
      <c r="J38" s="65"/>
      <c r="K38" s="293"/>
      <c r="L38" s="89"/>
    </row>
    <row r="39" spans="1:12">
      <c r="A39" s="489"/>
      <c r="B39" s="492"/>
      <c r="C39" s="3"/>
      <c r="D39" s="15"/>
      <c r="E39" s="14"/>
      <c r="F39" s="117"/>
      <c r="G39" s="117"/>
      <c r="H39" s="118"/>
      <c r="I39" s="107">
        <f t="shared" si="0"/>
        <v>0</v>
      </c>
      <c r="J39" s="57"/>
      <c r="K39" s="276"/>
      <c r="L39" s="87"/>
    </row>
    <row r="40" spans="1:12" ht="15" thickBot="1">
      <c r="A40" s="490"/>
      <c r="B40" s="493"/>
      <c r="C40" s="44"/>
      <c r="D40" s="45"/>
      <c r="E40" s="46"/>
      <c r="F40" s="123"/>
      <c r="G40" s="123"/>
      <c r="H40" s="124"/>
      <c r="I40" s="109">
        <f t="shared" si="0"/>
        <v>0</v>
      </c>
      <c r="J40" s="58"/>
      <c r="K40" s="294"/>
      <c r="L40" s="90"/>
    </row>
    <row r="41" spans="1:12" ht="15" thickBot="1">
      <c r="A41" s="267"/>
      <c r="B41" s="54" t="s">
        <v>22</v>
      </c>
      <c r="C41" s="242"/>
      <c r="D41" s="49"/>
      <c r="E41" s="50"/>
      <c r="F41" s="127"/>
      <c r="G41" s="127"/>
      <c r="H41" s="127"/>
      <c r="I41" s="129">
        <f t="shared" si="0"/>
        <v>0</v>
      </c>
      <c r="J41" s="241"/>
      <c r="K41" s="91"/>
      <c r="L41" s="240"/>
    </row>
    <row r="42" spans="1:12" ht="15" thickBot="1">
      <c r="A42" s="267"/>
      <c r="B42" s="52" t="s">
        <v>334</v>
      </c>
      <c r="C42" s="242"/>
      <c r="D42" s="49"/>
      <c r="E42" s="50"/>
      <c r="F42" s="127"/>
      <c r="G42" s="127"/>
      <c r="H42" s="127"/>
      <c r="I42" s="129"/>
      <c r="J42" s="241"/>
      <c r="K42" s="91"/>
      <c r="L42" s="240"/>
    </row>
    <row r="43" spans="1:12" ht="15" thickBot="1">
      <c r="A43" s="267"/>
      <c r="B43" s="52" t="s">
        <v>335</v>
      </c>
      <c r="C43" s="242"/>
      <c r="D43" s="49"/>
      <c r="E43" s="50"/>
      <c r="F43" s="127"/>
      <c r="G43" s="127"/>
      <c r="H43" s="127"/>
      <c r="I43" s="129"/>
      <c r="J43" s="241"/>
      <c r="K43" s="91"/>
      <c r="L43" s="240"/>
    </row>
    <row r="44" spans="1:12" ht="32.799999999999997" thickBot="1">
      <c r="A44" s="52"/>
      <c r="B44" s="54" t="s">
        <v>23</v>
      </c>
      <c r="C44" s="48" t="s">
        <v>187</v>
      </c>
      <c r="D44" s="49"/>
      <c r="E44" s="50" t="s">
        <v>188</v>
      </c>
      <c r="F44" s="127">
        <v>84700</v>
      </c>
      <c r="G44" s="128">
        <v>70000</v>
      </c>
      <c r="H44" s="303">
        <v>70000</v>
      </c>
      <c r="I44" s="129">
        <f t="shared" si="0"/>
        <v>0</v>
      </c>
      <c r="J44" s="67"/>
      <c r="K44" s="219">
        <v>1</v>
      </c>
      <c r="L44" s="92"/>
    </row>
    <row r="45" spans="1:12" ht="15" thickBot="1">
      <c r="A45" s="503" t="s">
        <v>24</v>
      </c>
      <c r="B45" s="504"/>
      <c r="C45" s="504"/>
      <c r="D45" s="504"/>
      <c r="E45" s="505"/>
      <c r="F45" s="144">
        <f>SUM(F6:F44)</f>
        <v>1712282.05</v>
      </c>
      <c r="G45" s="145">
        <f>SUM(G6:G44)</f>
        <v>1415109.7</v>
      </c>
      <c r="H45" s="146">
        <f>SUM(H6:H44)</f>
        <v>1747805</v>
      </c>
      <c r="I45" s="147">
        <f t="shared" si="0"/>
        <v>332695.30000000005</v>
      </c>
      <c r="J45" s="485"/>
      <c r="K45" s="486"/>
      <c r="L45" s="487"/>
    </row>
    <row r="46" spans="1:12">
      <c r="A46" s="168">
        <v>1</v>
      </c>
      <c r="B46" s="29" t="s">
        <v>34</v>
      </c>
      <c r="C46" s="15"/>
      <c r="D46" s="15"/>
      <c r="E46" s="15"/>
      <c r="F46" s="130"/>
      <c r="G46" s="130"/>
      <c r="H46" s="130"/>
      <c r="I46" s="130">
        <f>H46-G46</f>
        <v>0</v>
      </c>
      <c r="J46" s="68"/>
      <c r="K46" s="295"/>
      <c r="L46" s="296"/>
    </row>
    <row r="47" spans="1:12">
      <c r="A47" s="156">
        <v>2</v>
      </c>
      <c r="B47" s="30" t="s">
        <v>35</v>
      </c>
      <c r="C47" s="55"/>
      <c r="D47" s="55"/>
      <c r="E47" s="55"/>
      <c r="F47" s="131"/>
      <c r="G47" s="131"/>
      <c r="H47" s="131"/>
      <c r="I47" s="130">
        <f t="shared" ref="I47:I112" si="1">H47-G47</f>
        <v>0</v>
      </c>
      <c r="J47" s="68"/>
      <c r="K47" s="297"/>
      <c r="L47" s="235"/>
    </row>
    <row r="48" spans="1:12">
      <c r="A48" s="156">
        <v>3</v>
      </c>
      <c r="B48" s="30" t="s">
        <v>36</v>
      </c>
      <c r="C48" s="55"/>
      <c r="D48" s="55"/>
      <c r="E48" s="55"/>
      <c r="F48" s="131"/>
      <c r="G48" s="131"/>
      <c r="H48" s="131"/>
      <c r="I48" s="130">
        <f t="shared" si="1"/>
        <v>0</v>
      </c>
      <c r="J48" s="68"/>
      <c r="K48" s="297"/>
      <c r="L48" s="235"/>
    </row>
    <row r="49" spans="1:12" ht="21.4">
      <c r="A49" s="496">
        <v>4</v>
      </c>
      <c r="B49" s="476" t="s">
        <v>25</v>
      </c>
      <c r="C49" s="15" t="s">
        <v>205</v>
      </c>
      <c r="D49" s="15"/>
      <c r="E49" s="15" t="s">
        <v>206</v>
      </c>
      <c r="F49" s="130">
        <v>168553</v>
      </c>
      <c r="G49" s="130">
        <v>139300</v>
      </c>
      <c r="H49" s="304">
        <v>150000</v>
      </c>
      <c r="I49" s="130">
        <v>10700</v>
      </c>
      <c r="J49" s="263" t="s">
        <v>207</v>
      </c>
      <c r="K49" s="265">
        <v>1</v>
      </c>
      <c r="L49" s="235"/>
    </row>
    <row r="50" spans="1:12" ht="21.4">
      <c r="A50" s="474"/>
      <c r="B50" s="477"/>
      <c r="C50" s="15" t="s">
        <v>208</v>
      </c>
      <c r="D50" s="15"/>
      <c r="E50" s="15" t="s">
        <v>209</v>
      </c>
      <c r="F50" s="130">
        <v>54000</v>
      </c>
      <c r="G50" s="130">
        <v>54000</v>
      </c>
      <c r="H50" s="304">
        <v>60000</v>
      </c>
      <c r="I50" s="130">
        <v>6000</v>
      </c>
      <c r="J50" s="263" t="s">
        <v>173</v>
      </c>
      <c r="K50" s="265">
        <v>1</v>
      </c>
      <c r="L50" s="235"/>
    </row>
    <row r="51" spans="1:12" ht="21.4">
      <c r="A51" s="474"/>
      <c r="B51" s="477"/>
      <c r="C51" s="15" t="s">
        <v>210</v>
      </c>
      <c r="D51" s="15"/>
      <c r="E51" s="15" t="s">
        <v>211</v>
      </c>
      <c r="F51" s="130">
        <v>58000</v>
      </c>
      <c r="G51" s="130">
        <v>58000</v>
      </c>
      <c r="H51" s="304">
        <v>70000</v>
      </c>
      <c r="I51" s="130">
        <v>12000</v>
      </c>
      <c r="J51" s="263" t="s">
        <v>173</v>
      </c>
      <c r="K51" s="265">
        <v>1</v>
      </c>
      <c r="L51" s="235"/>
    </row>
    <row r="52" spans="1:12" ht="32.1">
      <c r="A52" s="474"/>
      <c r="B52" s="477"/>
      <c r="C52" s="15" t="s">
        <v>212</v>
      </c>
      <c r="D52" s="15"/>
      <c r="E52" s="15" t="s">
        <v>213</v>
      </c>
      <c r="F52" s="130">
        <v>197000</v>
      </c>
      <c r="G52" s="130">
        <v>197000</v>
      </c>
      <c r="H52" s="304">
        <v>200000</v>
      </c>
      <c r="I52" s="130">
        <v>3000</v>
      </c>
      <c r="J52" s="263" t="s">
        <v>173</v>
      </c>
      <c r="K52" s="265">
        <v>1</v>
      </c>
      <c r="L52" s="235"/>
    </row>
    <row r="53" spans="1:12" ht="32.1">
      <c r="A53" s="474"/>
      <c r="B53" s="477"/>
      <c r="C53" s="15" t="s">
        <v>214</v>
      </c>
      <c r="D53" s="15"/>
      <c r="E53" s="15" t="s">
        <v>215</v>
      </c>
      <c r="F53" s="130">
        <v>195000</v>
      </c>
      <c r="G53" s="130">
        <v>195000</v>
      </c>
      <c r="H53" s="304">
        <v>200000</v>
      </c>
      <c r="I53" s="130">
        <v>5000</v>
      </c>
      <c r="J53" s="263" t="s">
        <v>173</v>
      </c>
      <c r="K53" s="265">
        <v>1</v>
      </c>
      <c r="L53" s="235"/>
    </row>
    <row r="54" spans="1:12" ht="21.4">
      <c r="A54" s="474"/>
      <c r="B54" s="477"/>
      <c r="C54" s="15" t="s">
        <v>216</v>
      </c>
      <c r="D54" s="15"/>
      <c r="E54" s="15" t="s">
        <v>206</v>
      </c>
      <c r="F54" s="130">
        <v>93000</v>
      </c>
      <c r="G54" s="130">
        <v>93000</v>
      </c>
      <c r="H54" s="304">
        <v>100000</v>
      </c>
      <c r="I54" s="130">
        <v>7000</v>
      </c>
      <c r="J54" s="263" t="s">
        <v>207</v>
      </c>
      <c r="K54" s="265">
        <v>1</v>
      </c>
      <c r="L54" s="235"/>
    </row>
    <row r="55" spans="1:12" ht="21.4">
      <c r="A55" s="474"/>
      <c r="B55" s="477"/>
      <c r="C55" s="15" t="s">
        <v>217</v>
      </c>
      <c r="D55" s="15"/>
      <c r="E55" s="15" t="s">
        <v>218</v>
      </c>
      <c r="F55" s="130">
        <v>99099</v>
      </c>
      <c r="G55" s="130">
        <v>81900</v>
      </c>
      <c r="H55" s="304">
        <v>100000</v>
      </c>
      <c r="I55" s="130">
        <v>18100</v>
      </c>
      <c r="J55" s="263" t="s">
        <v>207</v>
      </c>
      <c r="K55" s="265">
        <v>1</v>
      </c>
      <c r="L55" s="235"/>
    </row>
    <row r="56" spans="1:12" ht="21.4">
      <c r="A56" s="474"/>
      <c r="B56" s="477"/>
      <c r="C56" s="15" t="s">
        <v>219</v>
      </c>
      <c r="D56" s="15"/>
      <c r="E56" s="15" t="s">
        <v>206</v>
      </c>
      <c r="F56" s="130">
        <v>79000</v>
      </c>
      <c r="G56" s="130">
        <v>79000</v>
      </c>
      <c r="H56" s="304">
        <v>90000</v>
      </c>
      <c r="I56" s="130">
        <v>11000</v>
      </c>
      <c r="J56" s="263" t="s">
        <v>207</v>
      </c>
      <c r="K56" s="265">
        <v>2</v>
      </c>
      <c r="L56" s="235"/>
    </row>
    <row r="57" spans="1:12" ht="21.4">
      <c r="A57" s="474"/>
      <c r="B57" s="477"/>
      <c r="C57" s="15" t="s">
        <v>220</v>
      </c>
      <c r="D57" s="15"/>
      <c r="E57" s="15" t="s">
        <v>221</v>
      </c>
      <c r="F57" s="130">
        <v>165770</v>
      </c>
      <c r="G57" s="130">
        <v>137000</v>
      </c>
      <c r="H57" s="304">
        <v>150000</v>
      </c>
      <c r="I57" s="130">
        <v>13000</v>
      </c>
      <c r="J57" s="263" t="s">
        <v>207</v>
      </c>
      <c r="K57" s="265">
        <v>2</v>
      </c>
      <c r="L57" s="235"/>
    </row>
    <row r="58" spans="1:12" ht="21.4">
      <c r="A58" s="497"/>
      <c r="B58" s="478"/>
      <c r="C58" s="15" t="s">
        <v>222</v>
      </c>
      <c r="D58" s="15"/>
      <c r="E58" s="15" t="s">
        <v>223</v>
      </c>
      <c r="F58" s="130">
        <v>180000</v>
      </c>
      <c r="G58" s="130">
        <v>180000</v>
      </c>
      <c r="H58" s="304">
        <v>200000</v>
      </c>
      <c r="I58" s="130">
        <v>20000</v>
      </c>
      <c r="J58" s="263" t="s">
        <v>224</v>
      </c>
      <c r="K58" s="265">
        <v>1</v>
      </c>
      <c r="L58" s="235"/>
    </row>
    <row r="59" spans="1:12">
      <c r="A59" s="156">
        <v>5</v>
      </c>
      <c r="B59" s="30" t="s">
        <v>37</v>
      </c>
      <c r="C59" s="55"/>
      <c r="D59" s="55"/>
      <c r="E59" s="55"/>
      <c r="F59" s="131"/>
      <c r="G59" s="131"/>
      <c r="H59" s="131"/>
      <c r="I59" s="130">
        <f t="shared" si="1"/>
        <v>0</v>
      </c>
      <c r="J59" s="263"/>
      <c r="K59" s="265"/>
      <c r="L59" s="235"/>
    </row>
    <row r="60" spans="1:12">
      <c r="A60" s="496">
        <v>6</v>
      </c>
      <c r="B60" s="476" t="s">
        <v>26</v>
      </c>
      <c r="C60" s="15" t="s">
        <v>225</v>
      </c>
      <c r="D60" s="15"/>
      <c r="E60" s="15" t="s">
        <v>226</v>
      </c>
      <c r="F60" s="130">
        <v>52873.5</v>
      </c>
      <c r="G60" s="304">
        <f>F60/1.15</f>
        <v>45976.956521739135</v>
      </c>
      <c r="H60" s="304">
        <v>45976.956521739135</v>
      </c>
      <c r="I60" s="130">
        <f>H60-G60</f>
        <v>0</v>
      </c>
      <c r="J60" s="264">
        <v>1</v>
      </c>
      <c r="K60" s="265">
        <v>1</v>
      </c>
      <c r="L60" s="235"/>
    </row>
    <row r="61" spans="1:12">
      <c r="A61" s="474"/>
      <c r="B61" s="477"/>
      <c r="C61" s="15" t="s">
        <v>227</v>
      </c>
      <c r="D61" s="15"/>
      <c r="E61" s="15" t="s">
        <v>228</v>
      </c>
      <c r="F61" s="130">
        <v>58824</v>
      </c>
      <c r="G61" s="304">
        <f t="shared" ref="G61:G88" si="2">F61/1.15</f>
        <v>51151.304347826088</v>
      </c>
      <c r="H61" s="304">
        <v>51151.304347826088</v>
      </c>
      <c r="I61" s="130">
        <f t="shared" ref="I61:I88" si="3">H61-G61</f>
        <v>0</v>
      </c>
      <c r="J61" s="263" t="s">
        <v>169</v>
      </c>
      <c r="K61" s="265">
        <v>1</v>
      </c>
      <c r="L61" s="235"/>
    </row>
    <row r="62" spans="1:12">
      <c r="A62" s="474"/>
      <c r="B62" s="477"/>
      <c r="C62" s="15" t="s">
        <v>229</v>
      </c>
      <c r="D62" s="15"/>
      <c r="E62" s="15" t="s">
        <v>230</v>
      </c>
      <c r="F62" s="130">
        <v>84700</v>
      </c>
      <c r="G62" s="304">
        <f t="shared" si="2"/>
        <v>73652.173913043487</v>
      </c>
      <c r="H62" s="304">
        <v>73652.173913043487</v>
      </c>
      <c r="I62" s="130">
        <f t="shared" si="3"/>
        <v>0</v>
      </c>
      <c r="J62" s="263" t="s">
        <v>169</v>
      </c>
      <c r="K62" s="265">
        <v>1</v>
      </c>
      <c r="L62" s="235"/>
    </row>
    <row r="63" spans="1:12" ht="21.4">
      <c r="A63" s="474"/>
      <c r="B63" s="477"/>
      <c r="C63" s="15" t="s">
        <v>231</v>
      </c>
      <c r="D63" s="15"/>
      <c r="E63" s="15" t="s">
        <v>232</v>
      </c>
      <c r="F63" s="130">
        <v>115810</v>
      </c>
      <c r="G63" s="304">
        <f t="shared" si="2"/>
        <v>100704.34782608696</v>
      </c>
      <c r="H63" s="304">
        <v>100704.34782608696</v>
      </c>
      <c r="I63" s="130">
        <f t="shared" si="3"/>
        <v>0</v>
      </c>
      <c r="J63" s="263" t="s">
        <v>169</v>
      </c>
      <c r="K63" s="265">
        <v>1</v>
      </c>
      <c r="L63" s="235"/>
    </row>
    <row r="64" spans="1:12">
      <c r="A64" s="474"/>
      <c r="B64" s="477"/>
      <c r="C64" s="15" t="s">
        <v>233</v>
      </c>
      <c r="D64" s="15"/>
      <c r="E64" s="15" t="s">
        <v>234</v>
      </c>
      <c r="F64" s="130">
        <v>130000</v>
      </c>
      <c r="G64" s="304">
        <f t="shared" si="2"/>
        <v>113043.47826086957</v>
      </c>
      <c r="H64" s="304">
        <v>113043.47826086957</v>
      </c>
      <c r="I64" s="130">
        <f t="shared" si="3"/>
        <v>0</v>
      </c>
      <c r="J64" s="263" t="s">
        <v>169</v>
      </c>
      <c r="K64" s="265">
        <v>1</v>
      </c>
      <c r="L64" s="235"/>
    </row>
    <row r="65" spans="1:12">
      <c r="A65" s="474"/>
      <c r="B65" s="477"/>
      <c r="C65" s="15" t="s">
        <v>235</v>
      </c>
      <c r="D65" s="15"/>
      <c r="E65" s="15" t="s">
        <v>236</v>
      </c>
      <c r="F65" s="130">
        <v>75020</v>
      </c>
      <c r="G65" s="304">
        <f t="shared" si="2"/>
        <v>65234.782608695656</v>
      </c>
      <c r="H65" s="304">
        <v>65234.782608695656</v>
      </c>
      <c r="I65" s="130">
        <f t="shared" si="3"/>
        <v>0</v>
      </c>
      <c r="J65" s="263" t="s">
        <v>169</v>
      </c>
      <c r="K65" s="265">
        <v>1</v>
      </c>
      <c r="L65" s="235"/>
    </row>
    <row r="66" spans="1:12">
      <c r="A66" s="474"/>
      <c r="B66" s="477"/>
      <c r="C66" s="15" t="s">
        <v>237</v>
      </c>
      <c r="D66" s="15"/>
      <c r="E66" s="15" t="s">
        <v>238</v>
      </c>
      <c r="F66" s="130">
        <v>70000</v>
      </c>
      <c r="G66" s="304">
        <f t="shared" si="2"/>
        <v>60869.565217391311</v>
      </c>
      <c r="H66" s="304">
        <v>60869.565217391311</v>
      </c>
      <c r="I66" s="130">
        <f t="shared" si="3"/>
        <v>0</v>
      </c>
      <c r="J66" s="263" t="s">
        <v>169</v>
      </c>
      <c r="K66" s="265">
        <v>1</v>
      </c>
      <c r="L66" s="235"/>
    </row>
    <row r="67" spans="1:12">
      <c r="A67" s="474"/>
      <c r="B67" s="477"/>
      <c r="C67" s="15" t="s">
        <v>239</v>
      </c>
      <c r="D67" s="15"/>
      <c r="E67" s="15" t="s">
        <v>240</v>
      </c>
      <c r="F67" s="130">
        <v>85000</v>
      </c>
      <c r="G67" s="304">
        <f t="shared" si="2"/>
        <v>73913.043478260879</v>
      </c>
      <c r="H67" s="304">
        <v>73913.043478260879</v>
      </c>
      <c r="I67" s="130">
        <f t="shared" si="3"/>
        <v>0</v>
      </c>
      <c r="J67" s="263" t="s">
        <v>169</v>
      </c>
      <c r="K67" s="265">
        <v>1</v>
      </c>
      <c r="L67" s="235"/>
    </row>
    <row r="68" spans="1:12">
      <c r="A68" s="474"/>
      <c r="B68" s="477"/>
      <c r="C68" s="15" t="s">
        <v>241</v>
      </c>
      <c r="D68" s="15"/>
      <c r="E68" s="15" t="s">
        <v>242</v>
      </c>
      <c r="F68" s="130">
        <v>101520</v>
      </c>
      <c r="G68" s="304">
        <f t="shared" si="2"/>
        <v>88278.260869565231</v>
      </c>
      <c r="H68" s="304">
        <v>88278.260869565231</v>
      </c>
      <c r="I68" s="130">
        <f t="shared" si="3"/>
        <v>0</v>
      </c>
      <c r="J68" s="263" t="s">
        <v>169</v>
      </c>
      <c r="K68" s="265">
        <v>1</v>
      </c>
      <c r="L68" s="235"/>
    </row>
    <row r="69" spans="1:12">
      <c r="A69" s="474"/>
      <c r="B69" s="477"/>
      <c r="C69" s="15" t="s">
        <v>243</v>
      </c>
      <c r="D69" s="15"/>
      <c r="E69" s="15" t="s">
        <v>244</v>
      </c>
      <c r="F69" s="130">
        <v>84700</v>
      </c>
      <c r="G69" s="304">
        <f t="shared" si="2"/>
        <v>73652.173913043487</v>
      </c>
      <c r="H69" s="304">
        <v>73652.173913043487</v>
      </c>
      <c r="I69" s="130">
        <f t="shared" si="3"/>
        <v>0</v>
      </c>
      <c r="J69" s="263" t="s">
        <v>169</v>
      </c>
      <c r="K69" s="265">
        <v>1</v>
      </c>
      <c r="L69" s="235"/>
    </row>
    <row r="70" spans="1:12">
      <c r="A70" s="474"/>
      <c r="B70" s="477"/>
      <c r="C70" s="15" t="s">
        <v>245</v>
      </c>
      <c r="D70" s="15"/>
      <c r="E70" s="15" t="s">
        <v>246</v>
      </c>
      <c r="F70" s="130">
        <v>62436</v>
      </c>
      <c r="G70" s="304">
        <f t="shared" si="2"/>
        <v>54292.17391304348</v>
      </c>
      <c r="H70" s="304">
        <v>54292.17391304348</v>
      </c>
      <c r="I70" s="130">
        <f t="shared" si="3"/>
        <v>0</v>
      </c>
      <c r="J70" s="263" t="s">
        <v>169</v>
      </c>
      <c r="K70" s="265">
        <v>1</v>
      </c>
      <c r="L70" s="235"/>
    </row>
    <row r="71" spans="1:12">
      <c r="A71" s="474"/>
      <c r="B71" s="477"/>
      <c r="C71" s="15" t="s">
        <v>247</v>
      </c>
      <c r="D71" s="15"/>
      <c r="E71" s="15" t="s">
        <v>248</v>
      </c>
      <c r="F71" s="130">
        <v>86250</v>
      </c>
      <c r="G71" s="304">
        <f t="shared" si="2"/>
        <v>75000</v>
      </c>
      <c r="H71" s="304">
        <v>75000</v>
      </c>
      <c r="I71" s="130">
        <f t="shared" si="3"/>
        <v>0</v>
      </c>
      <c r="J71" s="263" t="s">
        <v>169</v>
      </c>
      <c r="K71" s="265">
        <v>1</v>
      </c>
      <c r="L71" s="235"/>
    </row>
    <row r="72" spans="1:12">
      <c r="A72" s="474"/>
      <c r="B72" s="477"/>
      <c r="C72" s="15" t="s">
        <v>235</v>
      </c>
      <c r="D72" s="15"/>
      <c r="E72" s="15" t="s">
        <v>249</v>
      </c>
      <c r="F72" s="130">
        <v>75020</v>
      </c>
      <c r="G72" s="304">
        <f t="shared" si="2"/>
        <v>65234.782608695656</v>
      </c>
      <c r="H72" s="304">
        <v>65234.782608695656</v>
      </c>
      <c r="I72" s="130">
        <f t="shared" si="3"/>
        <v>0</v>
      </c>
      <c r="J72" s="263" t="s">
        <v>169</v>
      </c>
      <c r="K72" s="265">
        <v>1</v>
      </c>
      <c r="L72" s="235"/>
    </row>
    <row r="73" spans="1:12">
      <c r="A73" s="474"/>
      <c r="B73" s="477"/>
      <c r="C73" s="15" t="s">
        <v>250</v>
      </c>
      <c r="D73" s="15"/>
      <c r="E73" s="15" t="s">
        <v>251</v>
      </c>
      <c r="F73" s="130">
        <v>102400</v>
      </c>
      <c r="G73" s="304">
        <f t="shared" si="2"/>
        <v>89043.478260869568</v>
      </c>
      <c r="H73" s="304">
        <v>89043.478260869568</v>
      </c>
      <c r="I73" s="130">
        <f t="shared" si="3"/>
        <v>0</v>
      </c>
      <c r="J73" s="263" t="s">
        <v>169</v>
      </c>
      <c r="K73" s="265">
        <v>1</v>
      </c>
      <c r="L73" s="235"/>
    </row>
    <row r="74" spans="1:12">
      <c r="A74" s="474"/>
      <c r="B74" s="477"/>
      <c r="C74" s="15" t="s">
        <v>252</v>
      </c>
      <c r="D74" s="15"/>
      <c r="E74" s="15" t="s">
        <v>253</v>
      </c>
      <c r="F74" s="130">
        <v>94493</v>
      </c>
      <c r="G74" s="304">
        <f t="shared" si="2"/>
        <v>82167.826086956527</v>
      </c>
      <c r="H74" s="304">
        <v>82167.826086956527</v>
      </c>
      <c r="I74" s="130">
        <f t="shared" si="3"/>
        <v>0</v>
      </c>
      <c r="J74" s="263" t="s">
        <v>169</v>
      </c>
      <c r="K74" s="265">
        <v>1</v>
      </c>
      <c r="L74" s="235"/>
    </row>
    <row r="75" spans="1:12">
      <c r="A75" s="474"/>
      <c r="B75" s="477"/>
      <c r="C75" s="15" t="s">
        <v>254</v>
      </c>
      <c r="D75" s="15"/>
      <c r="E75" s="15" t="s">
        <v>255</v>
      </c>
      <c r="F75" s="130">
        <v>66550</v>
      </c>
      <c r="G75" s="304">
        <f t="shared" si="2"/>
        <v>57869.565217391311</v>
      </c>
      <c r="H75" s="304">
        <v>57869.565217391311</v>
      </c>
      <c r="I75" s="130">
        <f t="shared" si="3"/>
        <v>0</v>
      </c>
      <c r="J75" s="263" t="s">
        <v>169</v>
      </c>
      <c r="K75" s="265">
        <v>1</v>
      </c>
      <c r="L75" s="235"/>
    </row>
    <row r="76" spans="1:12">
      <c r="A76" s="474"/>
      <c r="B76" s="477"/>
      <c r="C76" s="15" t="s">
        <v>256</v>
      </c>
      <c r="D76" s="15"/>
      <c r="E76" s="15" t="s">
        <v>257</v>
      </c>
      <c r="F76" s="130">
        <v>66221.600000000006</v>
      </c>
      <c r="G76" s="304">
        <f t="shared" si="2"/>
        <v>57584.000000000007</v>
      </c>
      <c r="H76" s="304">
        <v>57584.000000000007</v>
      </c>
      <c r="I76" s="130">
        <f t="shared" si="3"/>
        <v>0</v>
      </c>
      <c r="J76" s="263" t="s">
        <v>169</v>
      </c>
      <c r="K76" s="265">
        <v>1</v>
      </c>
      <c r="L76" s="235"/>
    </row>
    <row r="77" spans="1:12">
      <c r="A77" s="474"/>
      <c r="B77" s="477"/>
      <c r="C77" s="15" t="s">
        <v>258</v>
      </c>
      <c r="D77" s="15"/>
      <c r="E77" s="15" t="s">
        <v>259</v>
      </c>
      <c r="F77" s="130">
        <v>90750</v>
      </c>
      <c r="G77" s="304">
        <f t="shared" si="2"/>
        <v>78913.043478260879</v>
      </c>
      <c r="H77" s="304">
        <v>78913.043478260879</v>
      </c>
      <c r="I77" s="130">
        <f t="shared" si="3"/>
        <v>0</v>
      </c>
      <c r="J77" s="263" t="s">
        <v>169</v>
      </c>
      <c r="K77" s="265">
        <v>1</v>
      </c>
      <c r="L77" s="235"/>
    </row>
    <row r="78" spans="1:12">
      <c r="A78" s="474"/>
      <c r="B78" s="477"/>
      <c r="C78" s="15" t="s">
        <v>260</v>
      </c>
      <c r="D78" s="15"/>
      <c r="E78" s="15" t="s">
        <v>261</v>
      </c>
      <c r="F78" s="130">
        <v>54770</v>
      </c>
      <c r="G78" s="304">
        <f t="shared" si="2"/>
        <v>47626.086956521744</v>
      </c>
      <c r="H78" s="304">
        <v>47626.086956521744</v>
      </c>
      <c r="I78" s="130">
        <f t="shared" si="3"/>
        <v>0</v>
      </c>
      <c r="J78" s="263" t="s">
        <v>169</v>
      </c>
      <c r="K78" s="265">
        <v>1</v>
      </c>
      <c r="L78" s="235"/>
    </row>
    <row r="79" spans="1:12">
      <c r="A79" s="474"/>
      <c r="B79" s="477"/>
      <c r="C79" s="15" t="s">
        <v>262</v>
      </c>
      <c r="D79" s="15"/>
      <c r="E79" s="15" t="s">
        <v>263</v>
      </c>
      <c r="F79" s="130">
        <v>72802.429999999993</v>
      </c>
      <c r="G79" s="304">
        <f t="shared" si="2"/>
        <v>63306.460869565213</v>
      </c>
      <c r="H79" s="304">
        <v>63306.460869565213</v>
      </c>
      <c r="I79" s="130">
        <f t="shared" si="3"/>
        <v>0</v>
      </c>
      <c r="J79" s="263" t="s">
        <v>169</v>
      </c>
      <c r="K79" s="265">
        <v>1</v>
      </c>
      <c r="L79" s="235"/>
    </row>
    <row r="80" spans="1:12">
      <c r="A80" s="474"/>
      <c r="B80" s="477"/>
      <c r="C80" s="15" t="s">
        <v>264</v>
      </c>
      <c r="D80" s="15"/>
      <c r="E80" s="15" t="s">
        <v>265</v>
      </c>
      <c r="F80" s="130">
        <v>68092.62</v>
      </c>
      <c r="G80" s="304">
        <f t="shared" si="2"/>
        <v>59210.973913043475</v>
      </c>
      <c r="H80" s="304">
        <v>59210.973913043475</v>
      </c>
      <c r="I80" s="130">
        <f t="shared" si="3"/>
        <v>0</v>
      </c>
      <c r="J80" s="263" t="s">
        <v>169</v>
      </c>
      <c r="K80" s="265">
        <v>1</v>
      </c>
      <c r="L80" s="235"/>
    </row>
    <row r="81" spans="1:12" ht="21.4">
      <c r="A81" s="474"/>
      <c r="B81" s="477"/>
      <c r="C81" s="15" t="s">
        <v>266</v>
      </c>
      <c r="D81" s="15"/>
      <c r="E81" s="15" t="s">
        <v>267</v>
      </c>
      <c r="F81" s="130">
        <v>91718</v>
      </c>
      <c r="G81" s="304">
        <f t="shared" si="2"/>
        <v>79754.782608695663</v>
      </c>
      <c r="H81" s="304">
        <v>79754.782608695663</v>
      </c>
      <c r="I81" s="130">
        <f t="shared" si="3"/>
        <v>0</v>
      </c>
      <c r="J81" s="263" t="s">
        <v>169</v>
      </c>
      <c r="K81" s="265">
        <v>1</v>
      </c>
      <c r="L81" s="235"/>
    </row>
    <row r="82" spans="1:12">
      <c r="A82" s="474"/>
      <c r="B82" s="477"/>
      <c r="C82" s="15" t="s">
        <v>268</v>
      </c>
      <c r="D82" s="15"/>
      <c r="E82" s="15" t="s">
        <v>269</v>
      </c>
      <c r="F82" s="130">
        <v>65000</v>
      </c>
      <c r="G82" s="304">
        <f t="shared" si="2"/>
        <v>56521.739130434784</v>
      </c>
      <c r="H82" s="304">
        <v>56521.739130434784</v>
      </c>
      <c r="I82" s="130">
        <f t="shared" si="3"/>
        <v>0</v>
      </c>
      <c r="J82" s="263" t="s">
        <v>169</v>
      </c>
      <c r="K82" s="265">
        <v>1</v>
      </c>
      <c r="L82" s="235"/>
    </row>
    <row r="83" spans="1:12">
      <c r="A83" s="474"/>
      <c r="B83" s="477"/>
      <c r="C83" s="15" t="s">
        <v>270</v>
      </c>
      <c r="D83" s="15"/>
      <c r="E83" s="15" t="s">
        <v>271</v>
      </c>
      <c r="F83" s="130">
        <v>62330</v>
      </c>
      <c r="G83" s="304">
        <f t="shared" si="2"/>
        <v>54200.000000000007</v>
      </c>
      <c r="H83" s="304">
        <v>54200.000000000007</v>
      </c>
      <c r="I83" s="130">
        <f t="shared" si="3"/>
        <v>0</v>
      </c>
      <c r="J83" s="263" t="s">
        <v>169</v>
      </c>
      <c r="K83" s="265">
        <v>1</v>
      </c>
      <c r="L83" s="235"/>
    </row>
    <row r="84" spans="1:12" ht="21.4">
      <c r="A84" s="474"/>
      <c r="B84" s="477"/>
      <c r="C84" s="15" t="s">
        <v>272</v>
      </c>
      <c r="D84" s="15"/>
      <c r="E84" s="15" t="s">
        <v>273</v>
      </c>
      <c r="F84" s="130">
        <v>69000</v>
      </c>
      <c r="G84" s="304">
        <f t="shared" si="2"/>
        <v>60000.000000000007</v>
      </c>
      <c r="H84" s="304">
        <v>60000.000000000007</v>
      </c>
      <c r="I84" s="130">
        <f t="shared" si="3"/>
        <v>0</v>
      </c>
      <c r="J84" s="263" t="s">
        <v>169</v>
      </c>
      <c r="K84" s="265">
        <v>1</v>
      </c>
      <c r="L84" s="235"/>
    </row>
    <row r="85" spans="1:12">
      <c r="A85" s="474"/>
      <c r="B85" s="477"/>
      <c r="C85" s="15" t="s">
        <v>229</v>
      </c>
      <c r="D85" s="15"/>
      <c r="E85" s="15" t="s">
        <v>274</v>
      </c>
      <c r="F85" s="130">
        <v>94622</v>
      </c>
      <c r="G85" s="304">
        <f t="shared" si="2"/>
        <v>82280</v>
      </c>
      <c r="H85" s="304">
        <v>82280</v>
      </c>
      <c r="I85" s="130">
        <f t="shared" si="3"/>
        <v>0</v>
      </c>
      <c r="J85" s="263" t="s">
        <v>169</v>
      </c>
      <c r="K85" s="265">
        <v>1</v>
      </c>
      <c r="L85" s="235"/>
    </row>
    <row r="86" spans="1:12">
      <c r="A86" s="474"/>
      <c r="B86" s="477"/>
      <c r="C86" s="15" t="s">
        <v>275</v>
      </c>
      <c r="D86" s="15"/>
      <c r="E86" s="15" t="s">
        <v>276</v>
      </c>
      <c r="F86" s="130">
        <v>54450</v>
      </c>
      <c r="G86" s="304">
        <f t="shared" si="2"/>
        <v>47347.826086956527</v>
      </c>
      <c r="H86" s="304">
        <v>47347.826086956527</v>
      </c>
      <c r="I86" s="130">
        <f t="shared" si="3"/>
        <v>0</v>
      </c>
      <c r="J86" s="263" t="s">
        <v>169</v>
      </c>
      <c r="K86" s="265">
        <v>1</v>
      </c>
      <c r="L86" s="235"/>
    </row>
    <row r="87" spans="1:12">
      <c r="A87" s="474"/>
      <c r="B87" s="477"/>
      <c r="C87" s="15" t="s">
        <v>264</v>
      </c>
      <c r="D87" s="15"/>
      <c r="E87" s="15" t="s">
        <v>277</v>
      </c>
      <c r="F87" s="130">
        <v>64309.23</v>
      </c>
      <c r="G87" s="304">
        <f t="shared" si="2"/>
        <v>55921.069565217396</v>
      </c>
      <c r="H87" s="304">
        <v>55921.069565217396</v>
      </c>
      <c r="I87" s="130">
        <f t="shared" si="3"/>
        <v>0</v>
      </c>
      <c r="J87" s="263" t="s">
        <v>169</v>
      </c>
      <c r="K87" s="265">
        <v>1</v>
      </c>
      <c r="L87" s="235"/>
    </row>
    <row r="88" spans="1:12" ht="21.4">
      <c r="A88" s="497"/>
      <c r="B88" s="478"/>
      <c r="C88" s="15" t="s">
        <v>278</v>
      </c>
      <c r="D88" s="15"/>
      <c r="E88" s="15" t="s">
        <v>279</v>
      </c>
      <c r="F88" s="130">
        <v>77004</v>
      </c>
      <c r="G88" s="304">
        <f t="shared" si="2"/>
        <v>66960</v>
      </c>
      <c r="H88" s="304">
        <v>66960</v>
      </c>
      <c r="I88" s="130">
        <f t="shared" si="3"/>
        <v>0</v>
      </c>
      <c r="J88" s="263" t="s">
        <v>169</v>
      </c>
      <c r="K88" s="265">
        <v>1</v>
      </c>
      <c r="L88" s="235"/>
    </row>
    <row r="89" spans="1:12" ht="22.1">
      <c r="A89" s="156">
        <v>7</v>
      </c>
      <c r="B89" s="30" t="s">
        <v>38</v>
      </c>
      <c r="C89" s="15" t="s">
        <v>280</v>
      </c>
      <c r="D89" s="15"/>
      <c r="E89" s="15" t="s">
        <v>281</v>
      </c>
      <c r="F89" s="130">
        <v>117370</v>
      </c>
      <c r="G89" s="130">
        <v>97000</v>
      </c>
      <c r="H89" s="130">
        <v>120000</v>
      </c>
      <c r="I89" s="130">
        <f t="shared" ref="I89" si="4">H89-G89</f>
        <v>23000</v>
      </c>
      <c r="J89" s="263" t="s">
        <v>169</v>
      </c>
      <c r="K89" s="265">
        <v>1</v>
      </c>
      <c r="L89" s="232" t="s">
        <v>282</v>
      </c>
    </row>
    <row r="90" spans="1:12">
      <c r="A90" s="156">
        <v>8</v>
      </c>
      <c r="B90" s="30" t="s">
        <v>39</v>
      </c>
      <c r="C90" s="20"/>
      <c r="D90" s="20"/>
      <c r="E90" s="20"/>
      <c r="F90" s="132"/>
      <c r="G90" s="132"/>
      <c r="H90" s="132"/>
      <c r="I90" s="133">
        <f t="shared" si="1"/>
        <v>0</v>
      </c>
      <c r="J90" s="263"/>
      <c r="K90" s="265"/>
      <c r="L90" s="236"/>
    </row>
    <row r="91" spans="1:12">
      <c r="A91" s="156">
        <v>9</v>
      </c>
      <c r="B91" s="30" t="s">
        <v>40</v>
      </c>
      <c r="C91" s="20"/>
      <c r="D91" s="20"/>
      <c r="E91" s="20"/>
      <c r="F91" s="132"/>
      <c r="G91" s="132"/>
      <c r="H91" s="132"/>
      <c r="I91" s="133">
        <f t="shared" si="1"/>
        <v>0</v>
      </c>
      <c r="J91" s="263"/>
      <c r="K91" s="265"/>
      <c r="L91" s="236"/>
    </row>
    <row r="92" spans="1:12">
      <c r="A92" s="156">
        <v>10</v>
      </c>
      <c r="B92" s="30" t="s">
        <v>41</v>
      </c>
      <c r="C92" s="20"/>
      <c r="D92" s="20"/>
      <c r="E92" s="20"/>
      <c r="F92" s="132"/>
      <c r="G92" s="132"/>
      <c r="H92" s="132"/>
      <c r="I92" s="133">
        <f t="shared" si="1"/>
        <v>0</v>
      </c>
      <c r="J92" s="263"/>
      <c r="K92" s="265"/>
      <c r="L92" s="236"/>
    </row>
    <row r="93" spans="1:12">
      <c r="A93" s="156">
        <v>11</v>
      </c>
      <c r="B93" s="30" t="s">
        <v>42</v>
      </c>
      <c r="C93" s="20"/>
      <c r="D93" s="20"/>
      <c r="E93" s="20"/>
      <c r="F93" s="132"/>
      <c r="G93" s="132"/>
      <c r="H93" s="132"/>
      <c r="I93" s="133">
        <f t="shared" si="1"/>
        <v>0</v>
      </c>
      <c r="J93" s="263"/>
      <c r="K93" s="265"/>
      <c r="L93" s="236"/>
    </row>
    <row r="94" spans="1:12" ht="22.1">
      <c r="A94" s="156">
        <v>12</v>
      </c>
      <c r="B94" s="30" t="s">
        <v>43</v>
      </c>
      <c r="C94" s="20" t="s">
        <v>283</v>
      </c>
      <c r="D94" s="20" t="s">
        <v>284</v>
      </c>
      <c r="E94" s="20" t="s">
        <v>285</v>
      </c>
      <c r="F94" s="132">
        <v>141260</v>
      </c>
      <c r="G94" s="132">
        <v>141260</v>
      </c>
      <c r="H94" s="132">
        <v>136000</v>
      </c>
      <c r="I94" s="132">
        <f>H94-G94</f>
        <v>-5260</v>
      </c>
      <c r="J94" s="263" t="s">
        <v>169</v>
      </c>
      <c r="K94" s="265">
        <v>1</v>
      </c>
      <c r="L94" s="236"/>
    </row>
    <row r="95" spans="1:12" ht="22.1">
      <c r="A95" s="156">
        <v>13</v>
      </c>
      <c r="B95" s="30" t="s">
        <v>44</v>
      </c>
      <c r="C95" s="20"/>
      <c r="D95" s="20"/>
      <c r="E95" s="20"/>
      <c r="F95" s="132"/>
      <c r="G95" s="132"/>
      <c r="H95" s="132"/>
      <c r="I95" s="133">
        <f t="shared" si="1"/>
        <v>0</v>
      </c>
      <c r="J95" s="263"/>
      <c r="K95" s="265"/>
      <c r="L95" s="236"/>
    </row>
    <row r="96" spans="1:12" ht="15" thickBot="1">
      <c r="A96" s="166">
        <v>14</v>
      </c>
      <c r="B96" s="31" t="s">
        <v>45</v>
      </c>
      <c r="C96" s="410"/>
      <c r="D96" s="408"/>
      <c r="E96" s="408"/>
      <c r="F96" s="411"/>
      <c r="G96" s="411"/>
      <c r="H96" s="411"/>
      <c r="I96" s="133">
        <f t="shared" si="1"/>
        <v>0</v>
      </c>
      <c r="J96" s="356"/>
      <c r="K96" s="262"/>
      <c r="L96" s="415"/>
    </row>
    <row r="97" spans="1:15" ht="23.2" customHeight="1">
      <c r="A97" s="474">
        <v>15</v>
      </c>
      <c r="B97" s="477" t="s">
        <v>27</v>
      </c>
      <c r="C97" s="375" t="s">
        <v>286</v>
      </c>
      <c r="D97" s="409" t="s">
        <v>287</v>
      </c>
      <c r="E97" s="409" t="s">
        <v>288</v>
      </c>
      <c r="F97" s="376">
        <v>50370</v>
      </c>
      <c r="G97" s="376">
        <f>F97/1.21</f>
        <v>41628.099173553717</v>
      </c>
      <c r="H97" s="376">
        <v>100000</v>
      </c>
      <c r="I97" s="412">
        <f>H97-G97</f>
        <v>58371.900826446283</v>
      </c>
      <c r="J97" s="413" t="s">
        <v>289</v>
      </c>
      <c r="K97" s="373">
        <v>1</v>
      </c>
      <c r="L97" s="414"/>
    </row>
    <row r="98" spans="1:15">
      <c r="A98" s="474"/>
      <c r="B98" s="477"/>
      <c r="C98" s="20" t="s">
        <v>290</v>
      </c>
      <c r="D98" s="20" t="s">
        <v>291</v>
      </c>
      <c r="E98" s="20" t="s">
        <v>292</v>
      </c>
      <c r="F98" s="132">
        <v>75600</v>
      </c>
      <c r="G98" s="132">
        <f>F98/1.21</f>
        <v>62479.338842975209</v>
      </c>
      <c r="H98" s="132">
        <v>100000</v>
      </c>
      <c r="I98" s="133">
        <f t="shared" ref="I98:I106" si="5">H98-G98</f>
        <v>37520.661157024791</v>
      </c>
      <c r="J98" s="263" t="s">
        <v>224</v>
      </c>
      <c r="K98" s="265">
        <v>1</v>
      </c>
      <c r="L98" s="236"/>
    </row>
    <row r="99" spans="1:15">
      <c r="A99" s="474"/>
      <c r="B99" s="477"/>
      <c r="C99" s="20" t="s">
        <v>293</v>
      </c>
      <c r="D99" s="20"/>
      <c r="E99" s="20" t="s">
        <v>294</v>
      </c>
      <c r="F99" s="132">
        <v>73810</v>
      </c>
      <c r="G99" s="132">
        <v>58310</v>
      </c>
      <c r="H99" s="132">
        <v>58310</v>
      </c>
      <c r="I99" s="133">
        <f t="shared" si="5"/>
        <v>0</v>
      </c>
      <c r="J99" s="263" t="s">
        <v>207</v>
      </c>
      <c r="K99" s="265">
        <v>1</v>
      </c>
      <c r="L99" s="233" t="s">
        <v>295</v>
      </c>
    </row>
    <row r="100" spans="1:15" ht="22.85" thickBot="1">
      <c r="A100" s="475"/>
      <c r="B100" s="479"/>
      <c r="C100" s="410" t="s">
        <v>296</v>
      </c>
      <c r="D100" s="408" t="s">
        <v>297</v>
      </c>
      <c r="E100" s="410" t="s">
        <v>298</v>
      </c>
      <c r="F100" s="411">
        <v>111127</v>
      </c>
      <c r="G100" s="411">
        <v>91841</v>
      </c>
      <c r="H100" s="411">
        <v>100000</v>
      </c>
      <c r="I100" s="416">
        <f t="shared" si="5"/>
        <v>8159</v>
      </c>
      <c r="J100" s="417" t="s">
        <v>299</v>
      </c>
      <c r="K100" s="262">
        <v>1</v>
      </c>
      <c r="L100" s="418"/>
      <c r="O100" s="266"/>
    </row>
    <row r="101" spans="1:15" ht="15.7" customHeight="1">
      <c r="A101" s="168">
        <v>16</v>
      </c>
      <c r="B101" s="406" t="s">
        <v>46</v>
      </c>
      <c r="C101" s="375"/>
      <c r="D101" s="409"/>
      <c r="E101" s="375"/>
      <c r="F101" s="376"/>
      <c r="G101" s="376"/>
      <c r="H101" s="376"/>
      <c r="I101" s="377"/>
      <c r="J101" s="372"/>
      <c r="K101" s="373"/>
      <c r="L101" s="414"/>
      <c r="O101" s="266"/>
    </row>
    <row r="102" spans="1:15">
      <c r="A102" s="156">
        <v>17</v>
      </c>
      <c r="B102" s="406" t="s">
        <v>28</v>
      </c>
      <c r="C102" s="20"/>
      <c r="D102" s="20"/>
      <c r="E102" s="20"/>
      <c r="F102" s="132"/>
      <c r="G102" s="132"/>
      <c r="H102" s="132"/>
      <c r="I102" s="133"/>
      <c r="J102" s="263"/>
      <c r="K102" s="265"/>
      <c r="L102" s="236"/>
      <c r="O102" s="266"/>
    </row>
    <row r="103" spans="1:15" ht="22.1" thickBot="1">
      <c r="A103" s="166">
        <v>18</v>
      </c>
      <c r="B103" s="419" t="s">
        <v>47</v>
      </c>
      <c r="C103" s="410"/>
      <c r="D103" s="410"/>
      <c r="E103" s="410"/>
      <c r="F103" s="411"/>
      <c r="G103" s="411"/>
      <c r="H103" s="411"/>
      <c r="I103" s="416"/>
      <c r="J103" s="417"/>
      <c r="K103" s="262"/>
      <c r="L103" s="418"/>
      <c r="O103" s="266"/>
    </row>
    <row r="104" spans="1:15" ht="22.1">
      <c r="A104" s="473">
        <v>19</v>
      </c>
      <c r="B104" s="480" t="s">
        <v>48</v>
      </c>
      <c r="C104" s="409" t="s">
        <v>300</v>
      </c>
      <c r="D104" s="375" t="s">
        <v>301</v>
      </c>
      <c r="E104" s="375" t="s">
        <v>302</v>
      </c>
      <c r="F104" s="376">
        <v>109978</v>
      </c>
      <c r="G104" s="376">
        <v>90891</v>
      </c>
      <c r="H104" s="376">
        <v>91000</v>
      </c>
      <c r="I104" s="377">
        <f t="shared" si="5"/>
        <v>109</v>
      </c>
      <c r="J104" s="372" t="s">
        <v>207</v>
      </c>
      <c r="K104" s="373">
        <v>1</v>
      </c>
      <c r="L104" s="420" t="s">
        <v>303</v>
      </c>
    </row>
    <row r="105" spans="1:15" ht="22.1">
      <c r="A105" s="474"/>
      <c r="B105" s="477"/>
      <c r="C105" s="20" t="s">
        <v>304</v>
      </c>
      <c r="D105" s="20" t="s">
        <v>305</v>
      </c>
      <c r="E105" s="20" t="s">
        <v>306</v>
      </c>
      <c r="F105" s="132">
        <v>62920</v>
      </c>
      <c r="G105" s="132">
        <v>52000</v>
      </c>
      <c r="H105" s="132">
        <v>60000</v>
      </c>
      <c r="I105" s="133">
        <f t="shared" si="5"/>
        <v>8000</v>
      </c>
      <c r="J105" s="263" t="s">
        <v>224</v>
      </c>
      <c r="K105" s="265">
        <v>1</v>
      </c>
      <c r="L105" s="232" t="s">
        <v>303</v>
      </c>
    </row>
    <row r="106" spans="1:15" ht="22.85" thickBot="1">
      <c r="A106" s="475"/>
      <c r="B106" s="479"/>
      <c r="C106" s="410" t="s">
        <v>307</v>
      </c>
      <c r="D106" s="410" t="s">
        <v>308</v>
      </c>
      <c r="E106" s="410" t="s">
        <v>309</v>
      </c>
      <c r="F106" s="411">
        <v>139537</v>
      </c>
      <c r="G106" s="411">
        <v>115320</v>
      </c>
      <c r="H106" s="411">
        <v>116000</v>
      </c>
      <c r="I106" s="416">
        <f t="shared" si="5"/>
        <v>680</v>
      </c>
      <c r="J106" s="417" t="s">
        <v>207</v>
      </c>
      <c r="K106" s="262">
        <v>1</v>
      </c>
      <c r="L106" s="421" t="s">
        <v>303</v>
      </c>
    </row>
    <row r="107" spans="1:15" ht="21.4">
      <c r="A107" s="407">
        <v>20</v>
      </c>
      <c r="B107" s="406" t="s">
        <v>29</v>
      </c>
      <c r="C107" s="375"/>
      <c r="D107" s="375"/>
      <c r="E107" s="375"/>
      <c r="F107" s="376"/>
      <c r="G107" s="376"/>
      <c r="H107" s="376"/>
      <c r="I107" s="377"/>
      <c r="J107" s="372"/>
      <c r="K107" s="373"/>
      <c r="L107" s="420"/>
    </row>
    <row r="108" spans="1:15">
      <c r="A108" s="407">
        <v>21</v>
      </c>
      <c r="B108" s="406" t="s">
        <v>49</v>
      </c>
      <c r="C108" s="20"/>
      <c r="D108" s="20"/>
      <c r="E108" s="20"/>
      <c r="F108" s="132"/>
      <c r="G108" s="132"/>
      <c r="H108" s="132"/>
      <c r="I108" s="133"/>
      <c r="J108" s="263"/>
      <c r="K108" s="265"/>
      <c r="L108" s="232"/>
    </row>
    <row r="109" spans="1:15">
      <c r="A109" s="156">
        <v>22</v>
      </c>
      <c r="B109" s="30" t="s">
        <v>30</v>
      </c>
      <c r="C109" s="20"/>
      <c r="D109" s="20"/>
      <c r="E109" s="20"/>
      <c r="F109" s="132"/>
      <c r="G109" s="132"/>
      <c r="H109" s="132"/>
      <c r="I109" s="133">
        <f t="shared" si="1"/>
        <v>0</v>
      </c>
      <c r="J109" s="263"/>
      <c r="K109" s="265"/>
      <c r="L109" s="236"/>
    </row>
    <row r="110" spans="1:15">
      <c r="A110" s="156">
        <v>23</v>
      </c>
      <c r="B110" s="30" t="s">
        <v>50</v>
      </c>
      <c r="C110" s="20"/>
      <c r="D110" s="20"/>
      <c r="E110" s="20"/>
      <c r="F110" s="132"/>
      <c r="G110" s="132"/>
      <c r="H110" s="132"/>
      <c r="I110" s="133">
        <f t="shared" si="1"/>
        <v>0</v>
      </c>
      <c r="J110" s="263"/>
      <c r="K110" s="265"/>
      <c r="L110" s="236"/>
    </row>
    <row r="111" spans="1:15">
      <c r="A111" s="158">
        <v>24</v>
      </c>
      <c r="B111" s="27" t="s">
        <v>51</v>
      </c>
      <c r="C111" s="20"/>
      <c r="D111" s="20"/>
      <c r="E111" s="20"/>
      <c r="F111" s="132"/>
      <c r="G111" s="132"/>
      <c r="H111" s="132"/>
      <c r="I111" s="133">
        <f t="shared" si="1"/>
        <v>0</v>
      </c>
      <c r="J111" s="263"/>
      <c r="K111" s="265"/>
      <c r="L111" s="236"/>
    </row>
    <row r="112" spans="1:15" ht="22.85" thickBot="1">
      <c r="A112" s="167">
        <v>25</v>
      </c>
      <c r="B112" s="27" t="s">
        <v>31</v>
      </c>
      <c r="C112" s="20" t="s">
        <v>310</v>
      </c>
      <c r="D112" s="20" t="s">
        <v>169</v>
      </c>
      <c r="E112" s="20" t="s">
        <v>311</v>
      </c>
      <c r="F112" s="132">
        <v>141943</v>
      </c>
      <c r="G112" s="132">
        <v>117308</v>
      </c>
      <c r="H112" s="132">
        <v>117308</v>
      </c>
      <c r="I112" s="133">
        <f t="shared" si="1"/>
        <v>0</v>
      </c>
      <c r="J112" s="263" t="s">
        <v>169</v>
      </c>
      <c r="K112" s="262">
        <v>1</v>
      </c>
      <c r="L112" s="234" t="s">
        <v>295</v>
      </c>
    </row>
    <row r="113" spans="1:12" ht="15.7" thickTop="1" thickBot="1">
      <c r="A113" s="503" t="s">
        <v>32</v>
      </c>
      <c r="B113" s="504"/>
      <c r="C113" s="504"/>
      <c r="D113" s="504"/>
      <c r="E113" s="505"/>
      <c r="F113" s="136">
        <f>SUM(F46:F112)</f>
        <v>4590003.3800000008</v>
      </c>
      <c r="G113" s="136">
        <f>SUM(G46:G112)</f>
        <v>4061947.3336687032</v>
      </c>
      <c r="H113" s="149">
        <f>SUM(H46:H112)</f>
        <v>4298327.895652174</v>
      </c>
      <c r="I113" s="150">
        <f>H114</f>
        <v>6046132.895652174</v>
      </c>
      <c r="J113" s="481"/>
      <c r="K113" s="481"/>
      <c r="L113" s="482"/>
    </row>
    <row r="114" spans="1:12" ht="15.7" thickTop="1" thickBot="1">
      <c r="A114" s="500" t="s">
        <v>33</v>
      </c>
      <c r="B114" s="501"/>
      <c r="C114" s="501"/>
      <c r="D114" s="501"/>
      <c r="E114" s="501"/>
      <c r="F114" s="139">
        <f>SUM(F113)</f>
        <v>4590003.3800000008</v>
      </c>
      <c r="G114" s="137">
        <f>SUM(G113,G45)</f>
        <v>5477057.0336687034</v>
      </c>
      <c r="H114" s="138">
        <f>SUM(H45,H113)</f>
        <v>6046132.895652174</v>
      </c>
      <c r="I114" s="148">
        <f>H114-F114</f>
        <v>1456129.5156521732</v>
      </c>
      <c r="J114" s="483"/>
      <c r="K114" s="483"/>
      <c r="L114" s="484"/>
    </row>
  </sheetData>
  <mergeCells count="37">
    <mergeCell ref="G2:H2"/>
    <mergeCell ref="A1:J1"/>
    <mergeCell ref="A114:E114"/>
    <mergeCell ref="A3:J3"/>
    <mergeCell ref="A4:J4"/>
    <mergeCell ref="A45:E45"/>
    <mergeCell ref="A113:E113"/>
    <mergeCell ref="B9:B11"/>
    <mergeCell ref="A9:A11"/>
    <mergeCell ref="A18:A20"/>
    <mergeCell ref="B18:B20"/>
    <mergeCell ref="B24:B31"/>
    <mergeCell ref="A24:A31"/>
    <mergeCell ref="A15:A17"/>
    <mergeCell ref="B15:B17"/>
    <mergeCell ref="A21:A23"/>
    <mergeCell ref="J113:L114"/>
    <mergeCell ref="J45:L45"/>
    <mergeCell ref="A6:A8"/>
    <mergeCell ref="B6:B8"/>
    <mergeCell ref="A12:A14"/>
    <mergeCell ref="B12:B14"/>
    <mergeCell ref="A38:A40"/>
    <mergeCell ref="B38:B40"/>
    <mergeCell ref="B21:B23"/>
    <mergeCell ref="A32:A34"/>
    <mergeCell ref="B32:B34"/>
    <mergeCell ref="A35:A37"/>
    <mergeCell ref="B35:B37"/>
    <mergeCell ref="A49:A58"/>
    <mergeCell ref="A60:A88"/>
    <mergeCell ref="A97:A100"/>
    <mergeCell ref="A104:A106"/>
    <mergeCell ref="B49:B58"/>
    <mergeCell ref="B60:B88"/>
    <mergeCell ref="B97:B100"/>
    <mergeCell ref="B104:B106"/>
  </mergeCells>
  <conditionalFormatting sqref="F24:F31">
    <cfRule type="expression" priority="7" stopIfTrue="1">
      <formula>"_ # ##0,00_ "</formula>
    </cfRule>
  </conditionalFormatting>
  <conditionalFormatting sqref="F97">
    <cfRule type="expression" priority="6" stopIfTrue="1">
      <formula>"_ # ##0,00_ "</formula>
    </cfRule>
  </conditionalFormatting>
  <conditionalFormatting sqref="F98:F99">
    <cfRule type="expression" priority="5" stopIfTrue="1">
      <formula>"_ # ##0,00_ "</formula>
    </cfRule>
  </conditionalFormatting>
  <conditionalFormatting sqref="F98:F99">
    <cfRule type="expression" priority="4" stopIfTrue="1">
      <formula>"_ # ##0,00_ "</formula>
    </cfRule>
  </conditionalFormatting>
  <conditionalFormatting sqref="F100:F103">
    <cfRule type="expression" priority="3" stopIfTrue="1">
      <formula>"_ # ##0,00_ "</formula>
    </cfRule>
  </conditionalFormatting>
  <conditionalFormatting sqref="F100:F103">
    <cfRule type="expression" priority="2" stopIfTrue="1">
      <formula>"_ # ##0,00_ "</formula>
    </cfRule>
  </conditionalFormatting>
  <conditionalFormatting sqref="F100:F103">
    <cfRule type="expression" priority="1" stopIfTrue="1">
      <formula>"_ # ##0,00_ "</formula>
    </cfRule>
  </conditionalFormatting>
  <pageMargins left="0.23622047244094491" right="0.23622047244094491" top="0.55118110236220474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9"/>
  <sheetViews>
    <sheetView topLeftCell="A8" workbookViewId="0">
      <selection activeCell="I18" sqref="I18"/>
    </sheetView>
  </sheetViews>
  <sheetFormatPr defaultRowHeight="14.3"/>
  <cols>
    <col min="2" max="2" width="24" customWidth="1"/>
    <col min="3" max="3" width="27" customWidth="1"/>
    <col min="4" max="4" width="12.5703125" customWidth="1"/>
    <col min="5" max="5" width="23.85546875" customWidth="1"/>
    <col min="6" max="9" width="16.5703125" customWidth="1"/>
  </cols>
  <sheetData>
    <row r="1" spans="1:12">
      <c r="A1" s="499" t="s">
        <v>56</v>
      </c>
      <c r="B1" s="499"/>
      <c r="C1" s="499"/>
      <c r="D1" s="499"/>
      <c r="E1" s="499"/>
      <c r="F1" s="499"/>
      <c r="G1" s="499"/>
      <c r="H1" s="499"/>
      <c r="I1" s="499"/>
      <c r="J1" s="499"/>
      <c r="K1" s="140"/>
      <c r="L1" s="5"/>
    </row>
    <row r="2" spans="1:12">
      <c r="A2" s="141" t="s">
        <v>0</v>
      </c>
      <c r="B2" s="6"/>
      <c r="C2" s="142"/>
      <c r="D2" s="6"/>
      <c r="E2" s="142"/>
      <c r="F2" s="6"/>
      <c r="G2" s="506" t="s">
        <v>75</v>
      </c>
      <c r="H2" s="506"/>
      <c r="I2" s="6"/>
      <c r="J2" s="143" t="s">
        <v>57</v>
      </c>
      <c r="K2" s="140"/>
      <c r="L2" s="6"/>
    </row>
    <row r="3" spans="1:12" ht="15.7">
      <c r="A3" s="502" t="s">
        <v>346</v>
      </c>
      <c r="B3" s="502"/>
      <c r="C3" s="502"/>
      <c r="D3" s="502"/>
      <c r="E3" s="502"/>
      <c r="F3" s="502"/>
      <c r="G3" s="502"/>
      <c r="H3" s="502"/>
      <c r="I3" s="502"/>
      <c r="J3" s="502"/>
      <c r="K3" s="140"/>
      <c r="L3" s="5"/>
    </row>
    <row r="4" spans="1:12" ht="15" thickBot="1">
      <c r="A4" s="472" t="s">
        <v>55</v>
      </c>
      <c r="B4" s="472"/>
      <c r="C4" s="472"/>
      <c r="D4" s="472"/>
      <c r="E4" s="472"/>
      <c r="F4" s="472"/>
      <c r="G4" s="472"/>
      <c r="H4" s="472"/>
      <c r="I4" s="472"/>
      <c r="J4" s="472"/>
      <c r="K4" s="151"/>
      <c r="L4" s="5"/>
    </row>
    <row r="5" spans="1:12" ht="54.9" thickTop="1" thickBot="1">
      <c r="A5" s="13" t="s">
        <v>3</v>
      </c>
      <c r="B5" s="10" t="s">
        <v>4</v>
      </c>
      <c r="C5" s="23" t="s">
        <v>52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9" t="s">
        <v>11</v>
      </c>
      <c r="J5" s="25" t="s">
        <v>53</v>
      </c>
      <c r="K5" s="69" t="s">
        <v>12</v>
      </c>
      <c r="L5" s="70" t="s">
        <v>13</v>
      </c>
    </row>
    <row r="6" spans="1:12" ht="33.5" thickBot="1">
      <c r="A6" s="267">
        <v>30</v>
      </c>
      <c r="B6" s="268" t="s">
        <v>63</v>
      </c>
      <c r="C6" s="306" t="s">
        <v>344</v>
      </c>
      <c r="D6" s="307" t="s">
        <v>196</v>
      </c>
      <c r="E6" s="308" t="s">
        <v>345</v>
      </c>
      <c r="F6" s="129">
        <v>694008</v>
      </c>
      <c r="G6" s="129">
        <v>573560</v>
      </c>
      <c r="H6" s="129">
        <v>573560</v>
      </c>
      <c r="I6" s="129">
        <f>H6-G6</f>
        <v>0</v>
      </c>
      <c r="J6" s="310"/>
      <c r="K6" s="91">
        <v>1</v>
      </c>
      <c r="L6" s="92"/>
    </row>
    <row r="7" spans="1:12">
      <c r="A7" s="488">
        <v>31</v>
      </c>
      <c r="B7" s="491" t="s">
        <v>14</v>
      </c>
      <c r="C7" s="329" t="s">
        <v>195</v>
      </c>
      <c r="D7" s="330" t="s">
        <v>196</v>
      </c>
      <c r="E7" s="330" t="s">
        <v>197</v>
      </c>
      <c r="F7" s="331">
        <v>416642</v>
      </c>
      <c r="G7" s="104">
        <v>344332</v>
      </c>
      <c r="H7" s="251">
        <v>350000</v>
      </c>
      <c r="I7" s="112">
        <f t="shared" ref="I7:I38" si="0">H7-G7</f>
        <v>5668</v>
      </c>
      <c r="J7" s="249">
        <v>3</v>
      </c>
      <c r="K7" s="247">
        <v>2</v>
      </c>
      <c r="L7" s="78"/>
    </row>
    <row r="8" spans="1:12" ht="15" thickBot="1">
      <c r="A8" s="489"/>
      <c r="B8" s="492"/>
      <c r="C8" s="229" t="s">
        <v>195</v>
      </c>
      <c r="D8" s="230" t="s">
        <v>196</v>
      </c>
      <c r="E8" s="230" t="s">
        <v>198</v>
      </c>
      <c r="F8" s="231">
        <v>335324.01</v>
      </c>
      <c r="G8" s="107">
        <v>277127</v>
      </c>
      <c r="H8" s="252">
        <v>300000</v>
      </c>
      <c r="I8" s="107">
        <f t="shared" si="0"/>
        <v>22873</v>
      </c>
      <c r="J8" s="250">
        <v>3</v>
      </c>
      <c r="K8" s="248">
        <v>2</v>
      </c>
      <c r="L8" s="74"/>
    </row>
    <row r="9" spans="1:12" ht="15" thickBot="1">
      <c r="A9" s="267">
        <v>32</v>
      </c>
      <c r="B9" s="268" t="s">
        <v>15</v>
      </c>
      <c r="C9" s="1"/>
      <c r="D9" s="24"/>
      <c r="E9" s="28"/>
      <c r="F9" s="104"/>
      <c r="G9" s="104"/>
      <c r="H9" s="105"/>
      <c r="I9" s="305">
        <f t="shared" si="0"/>
        <v>0</v>
      </c>
      <c r="J9" s="56"/>
      <c r="K9" s="77"/>
      <c r="L9" s="78"/>
    </row>
    <row r="10" spans="1:12" ht="15" thickBot="1">
      <c r="A10" s="267">
        <v>33</v>
      </c>
      <c r="B10" s="268" t="s">
        <v>16</v>
      </c>
      <c r="C10" s="306"/>
      <c r="D10" s="307"/>
      <c r="E10" s="308"/>
      <c r="F10" s="129"/>
      <c r="G10" s="129"/>
      <c r="H10" s="309"/>
      <c r="I10" s="129">
        <f>H10-G10</f>
        <v>0</v>
      </c>
      <c r="J10" s="310"/>
      <c r="K10" s="91"/>
      <c r="L10" s="311"/>
    </row>
    <row r="11" spans="1:12" ht="15" thickBot="1">
      <c r="A11" s="267">
        <v>34</v>
      </c>
      <c r="B11" s="54" t="s">
        <v>17</v>
      </c>
      <c r="C11" s="325"/>
      <c r="D11" s="326"/>
      <c r="E11" s="327"/>
      <c r="F11" s="129"/>
      <c r="G11" s="309"/>
      <c r="H11" s="309"/>
      <c r="I11" s="129">
        <f t="shared" si="0"/>
        <v>0</v>
      </c>
      <c r="J11" s="328"/>
      <c r="K11" s="91"/>
      <c r="L11" s="311"/>
    </row>
    <row r="12" spans="1:12" ht="15" thickBot="1">
      <c r="A12" s="267">
        <v>35</v>
      </c>
      <c r="B12" s="270" t="s">
        <v>18</v>
      </c>
      <c r="C12" s="317"/>
      <c r="D12" s="318"/>
      <c r="E12" s="319"/>
      <c r="F12" s="320"/>
      <c r="G12" s="321"/>
      <c r="H12" s="321"/>
      <c r="I12" s="320">
        <f t="shared" si="0"/>
        <v>0</v>
      </c>
      <c r="J12" s="322"/>
      <c r="K12" s="323"/>
      <c r="L12" s="324"/>
    </row>
    <row r="13" spans="1:12" ht="22.1">
      <c r="A13" s="488">
        <v>36</v>
      </c>
      <c r="B13" s="492" t="s">
        <v>19</v>
      </c>
      <c r="C13" s="312" t="s">
        <v>98</v>
      </c>
      <c r="D13" s="312" t="s">
        <v>99</v>
      </c>
      <c r="E13" s="313" t="s">
        <v>100</v>
      </c>
      <c r="F13" s="314">
        <v>598072.75</v>
      </c>
      <c r="G13" s="315">
        <v>494275</v>
      </c>
      <c r="H13" s="316">
        <v>950000</v>
      </c>
      <c r="I13" s="112">
        <f t="shared" si="0"/>
        <v>455725</v>
      </c>
      <c r="J13" s="204">
        <v>6</v>
      </c>
      <c r="K13" s="260" t="s">
        <v>337</v>
      </c>
      <c r="L13" s="86"/>
    </row>
    <row r="14" spans="1:12" ht="22.1">
      <c r="A14" s="489"/>
      <c r="B14" s="492"/>
      <c r="C14" s="198" t="s">
        <v>98</v>
      </c>
      <c r="D14" s="198" t="s">
        <v>101</v>
      </c>
      <c r="E14" s="199" t="s">
        <v>102</v>
      </c>
      <c r="F14" s="200">
        <v>713707.61</v>
      </c>
      <c r="G14" s="292">
        <v>589841</v>
      </c>
      <c r="H14" s="196">
        <v>1100822</v>
      </c>
      <c r="I14" s="107">
        <f t="shared" si="0"/>
        <v>510981</v>
      </c>
      <c r="J14" s="202">
        <v>7</v>
      </c>
      <c r="K14" s="245" t="s">
        <v>337</v>
      </c>
      <c r="L14" s="87"/>
    </row>
    <row r="15" spans="1:12" ht="54.2">
      <c r="A15" s="489"/>
      <c r="B15" s="492"/>
      <c r="C15" s="198" t="s">
        <v>103</v>
      </c>
      <c r="D15" s="198" t="s">
        <v>104</v>
      </c>
      <c r="E15" s="199" t="s">
        <v>105</v>
      </c>
      <c r="F15" s="200">
        <v>939866.33</v>
      </c>
      <c r="G15" s="292">
        <v>776749.04</v>
      </c>
      <c r="H15" s="196">
        <v>1210000</v>
      </c>
      <c r="I15" s="111">
        <f>SUM(H15-G15)</f>
        <v>433250.95999999996</v>
      </c>
      <c r="J15" s="203">
        <v>3</v>
      </c>
      <c r="K15" s="261">
        <v>1</v>
      </c>
      <c r="L15" s="88"/>
    </row>
    <row r="16" spans="1:12" ht="22.1">
      <c r="A16" s="489"/>
      <c r="B16" s="492"/>
      <c r="C16" s="198" t="s">
        <v>106</v>
      </c>
      <c r="D16" s="198" t="s">
        <v>107</v>
      </c>
      <c r="E16" s="199" t="s">
        <v>108</v>
      </c>
      <c r="F16" s="200">
        <v>1183671.3700000001</v>
      </c>
      <c r="G16" s="292">
        <v>978240.8</v>
      </c>
      <c r="H16" s="196">
        <v>821000</v>
      </c>
      <c r="I16" s="111">
        <f>SUM(H16-G16)</f>
        <v>-157240.80000000005</v>
      </c>
      <c r="J16" s="203">
        <v>3</v>
      </c>
      <c r="K16" s="261">
        <v>1</v>
      </c>
      <c r="L16" s="88"/>
    </row>
    <row r="17" spans="1:12" ht="22.1">
      <c r="A17" s="489"/>
      <c r="B17" s="492"/>
      <c r="C17" s="199" t="s">
        <v>109</v>
      </c>
      <c r="D17" s="198" t="s">
        <v>110</v>
      </c>
      <c r="E17" s="199" t="s">
        <v>111</v>
      </c>
      <c r="F17" s="200">
        <v>470104.36</v>
      </c>
      <c r="G17" s="292">
        <v>388516</v>
      </c>
      <c r="H17" s="196">
        <v>453000</v>
      </c>
      <c r="I17" s="111">
        <v>388063</v>
      </c>
      <c r="J17" s="203">
        <v>7</v>
      </c>
      <c r="K17" s="261">
        <v>1</v>
      </c>
      <c r="L17" s="88"/>
    </row>
    <row r="18" spans="1:12" ht="22.1">
      <c r="A18" s="489"/>
      <c r="B18" s="492"/>
      <c r="C18" s="198" t="s">
        <v>112</v>
      </c>
      <c r="D18" s="198" t="s">
        <v>113</v>
      </c>
      <c r="E18" s="199" t="s">
        <v>114</v>
      </c>
      <c r="F18" s="200">
        <v>248285</v>
      </c>
      <c r="G18" s="292">
        <v>205195</v>
      </c>
      <c r="H18" s="196">
        <v>292603</v>
      </c>
      <c r="I18" s="111">
        <v>87408</v>
      </c>
      <c r="J18" s="203">
        <v>6</v>
      </c>
      <c r="K18" s="261">
        <v>1</v>
      </c>
      <c r="L18" s="88"/>
    </row>
    <row r="19" spans="1:12" ht="32.799999999999997">
      <c r="A19" s="489"/>
      <c r="B19" s="492"/>
      <c r="C19" s="198" t="s">
        <v>98</v>
      </c>
      <c r="D19" s="198" t="s">
        <v>115</v>
      </c>
      <c r="E19" s="199" t="s">
        <v>116</v>
      </c>
      <c r="F19" s="200">
        <v>421297.8</v>
      </c>
      <c r="G19" s="292">
        <v>348180</v>
      </c>
      <c r="H19" s="196">
        <v>526881</v>
      </c>
      <c r="I19" s="111">
        <v>178701</v>
      </c>
      <c r="J19" s="203">
        <v>5</v>
      </c>
      <c r="K19" s="261">
        <v>1</v>
      </c>
      <c r="L19" s="88"/>
    </row>
    <row r="20" spans="1:12" ht="22.1">
      <c r="A20" s="489"/>
      <c r="B20" s="492"/>
      <c r="C20" s="198" t="s">
        <v>77</v>
      </c>
      <c r="D20" s="198" t="s">
        <v>117</v>
      </c>
      <c r="E20" s="199" t="s">
        <v>118</v>
      </c>
      <c r="F20" s="200">
        <v>764019.41</v>
      </c>
      <c r="G20" s="292">
        <v>631421</v>
      </c>
      <c r="H20" s="196">
        <v>665204</v>
      </c>
      <c r="I20" s="111">
        <v>33783</v>
      </c>
      <c r="J20" s="203">
        <v>1</v>
      </c>
      <c r="K20" s="261">
        <v>1</v>
      </c>
      <c r="L20" s="88"/>
    </row>
    <row r="21" spans="1:12" ht="22.1">
      <c r="A21" s="489"/>
      <c r="B21" s="492"/>
      <c r="C21" s="198" t="s">
        <v>119</v>
      </c>
      <c r="D21" s="198" t="s">
        <v>120</v>
      </c>
      <c r="E21" s="199" t="s">
        <v>121</v>
      </c>
      <c r="F21" s="200">
        <v>885031.51</v>
      </c>
      <c r="G21" s="292">
        <v>731431</v>
      </c>
      <c r="H21" s="196">
        <v>951454</v>
      </c>
      <c r="I21" s="111">
        <v>220023</v>
      </c>
      <c r="J21" s="203">
        <v>8</v>
      </c>
      <c r="K21" s="261" t="s">
        <v>336</v>
      </c>
      <c r="L21" s="88"/>
    </row>
    <row r="22" spans="1:12" ht="22.1">
      <c r="A22" s="489"/>
      <c r="B22" s="492"/>
      <c r="C22" s="198" t="s">
        <v>122</v>
      </c>
      <c r="D22" s="198" t="s">
        <v>123</v>
      </c>
      <c r="E22" s="199" t="s">
        <v>124</v>
      </c>
      <c r="F22" s="200">
        <v>1088951.6000000001</v>
      </c>
      <c r="G22" s="292">
        <v>899960</v>
      </c>
      <c r="H22" s="196">
        <v>1288400</v>
      </c>
      <c r="I22" s="111">
        <v>388440</v>
      </c>
      <c r="J22" s="203">
        <v>2</v>
      </c>
      <c r="K22" s="261" t="s">
        <v>337</v>
      </c>
      <c r="L22" s="88"/>
    </row>
    <row r="23" spans="1:12" ht="22.1">
      <c r="A23" s="489"/>
      <c r="B23" s="492"/>
      <c r="C23" s="198" t="s">
        <v>125</v>
      </c>
      <c r="D23" s="198" t="s">
        <v>126</v>
      </c>
      <c r="E23" s="199" t="s">
        <v>127</v>
      </c>
      <c r="F23" s="200">
        <v>523480.78</v>
      </c>
      <c r="G23" s="292">
        <v>432628.75</v>
      </c>
      <c r="H23" s="196">
        <v>472062</v>
      </c>
      <c r="I23" s="111">
        <v>39433.25</v>
      </c>
      <c r="J23" s="203">
        <v>2</v>
      </c>
      <c r="K23" s="261" t="s">
        <v>337</v>
      </c>
      <c r="L23" s="88"/>
    </row>
    <row r="24" spans="1:12" ht="32.799999999999997">
      <c r="A24" s="489"/>
      <c r="B24" s="492"/>
      <c r="C24" s="198" t="s">
        <v>98</v>
      </c>
      <c r="D24" s="198" t="s">
        <v>128</v>
      </c>
      <c r="E24" s="199" t="s">
        <v>129</v>
      </c>
      <c r="F24" s="200">
        <v>1209298.2</v>
      </c>
      <c r="G24" s="292">
        <v>999420</v>
      </c>
      <c r="H24" s="196">
        <v>1358988</v>
      </c>
      <c r="I24" s="111">
        <v>359568</v>
      </c>
      <c r="J24" s="203">
        <v>5</v>
      </c>
      <c r="K24" s="261" t="s">
        <v>338</v>
      </c>
      <c r="L24" s="88"/>
    </row>
    <row r="25" spans="1:12" ht="43.5">
      <c r="A25" s="489"/>
      <c r="B25" s="492"/>
      <c r="C25" s="198" t="s">
        <v>130</v>
      </c>
      <c r="D25" s="198" t="s">
        <v>131</v>
      </c>
      <c r="E25" s="199" t="s">
        <v>132</v>
      </c>
      <c r="F25" s="200">
        <v>857013.96</v>
      </c>
      <c r="G25" s="292">
        <v>708276</v>
      </c>
      <c r="H25" s="196">
        <v>1030121</v>
      </c>
      <c r="I25" s="111">
        <v>322845</v>
      </c>
      <c r="J25" s="203">
        <v>10</v>
      </c>
      <c r="K25" s="261">
        <v>1</v>
      </c>
      <c r="L25" s="88"/>
    </row>
    <row r="26" spans="1:12" ht="32.799999999999997">
      <c r="A26" s="489"/>
      <c r="B26" s="492"/>
      <c r="C26" s="198" t="s">
        <v>133</v>
      </c>
      <c r="D26" s="198" t="s">
        <v>134</v>
      </c>
      <c r="E26" s="199" t="s">
        <v>135</v>
      </c>
      <c r="F26" s="200">
        <v>459860.68</v>
      </c>
      <c r="G26" s="292">
        <v>380050.15</v>
      </c>
      <c r="H26" s="196">
        <v>620850</v>
      </c>
      <c r="I26" s="111">
        <v>240529.85</v>
      </c>
      <c r="J26" s="203">
        <v>9</v>
      </c>
      <c r="K26" s="261">
        <v>1</v>
      </c>
      <c r="L26" s="88"/>
    </row>
    <row r="27" spans="1:12" ht="43.5">
      <c r="A27" s="489"/>
      <c r="B27" s="492"/>
      <c r="C27" s="198" t="s">
        <v>136</v>
      </c>
      <c r="D27" s="198" t="s">
        <v>137</v>
      </c>
      <c r="E27" s="199" t="s">
        <v>138</v>
      </c>
      <c r="F27" s="200">
        <v>367254.17</v>
      </c>
      <c r="G27" s="196">
        <v>303515.84999999998</v>
      </c>
      <c r="H27" s="196">
        <v>303516</v>
      </c>
      <c r="I27" s="111"/>
      <c r="J27" s="203">
        <v>1</v>
      </c>
      <c r="K27" s="261">
        <v>1</v>
      </c>
      <c r="L27" s="88"/>
    </row>
    <row r="28" spans="1:12">
      <c r="A28" s="489"/>
      <c r="B28" s="492"/>
      <c r="C28" s="198" t="s">
        <v>333</v>
      </c>
      <c r="D28" s="198" t="s">
        <v>139</v>
      </c>
      <c r="E28" s="199" t="s">
        <v>140</v>
      </c>
      <c r="F28" s="200">
        <v>641288</v>
      </c>
      <c r="G28" s="196">
        <v>529990</v>
      </c>
      <c r="H28" s="196">
        <v>539670</v>
      </c>
      <c r="I28" s="111">
        <v>9680</v>
      </c>
      <c r="J28" s="203">
        <v>2</v>
      </c>
      <c r="K28" s="261"/>
      <c r="L28" s="88"/>
    </row>
    <row r="29" spans="1:12" ht="22.85" thickBot="1">
      <c r="A29" s="490"/>
      <c r="B29" s="492"/>
      <c r="C29" s="198" t="s">
        <v>141</v>
      </c>
      <c r="D29" s="198" t="s">
        <v>142</v>
      </c>
      <c r="E29" s="199" t="s">
        <v>143</v>
      </c>
      <c r="F29" s="200">
        <v>707850</v>
      </c>
      <c r="G29" s="201">
        <v>585000</v>
      </c>
      <c r="H29" s="201">
        <v>600000</v>
      </c>
      <c r="I29" s="111">
        <f t="shared" si="0"/>
        <v>15000</v>
      </c>
      <c r="J29" s="203">
        <v>2</v>
      </c>
      <c r="K29" s="259" t="s">
        <v>337</v>
      </c>
      <c r="L29" s="88"/>
    </row>
    <row r="30" spans="1:12" ht="33.5" thickBot="1">
      <c r="A30" s="271">
        <v>37</v>
      </c>
      <c r="B30" s="268" t="s">
        <v>54</v>
      </c>
      <c r="C30" s="332" t="s">
        <v>201</v>
      </c>
      <c r="D30" s="333" t="s">
        <v>202</v>
      </c>
      <c r="E30" s="334" t="s">
        <v>203</v>
      </c>
      <c r="F30" s="305">
        <v>333889</v>
      </c>
      <c r="G30" s="335">
        <v>275941</v>
      </c>
      <c r="H30" s="335">
        <v>275941</v>
      </c>
      <c r="I30" s="305">
        <f t="shared" si="0"/>
        <v>0</v>
      </c>
      <c r="J30" s="336">
        <v>1</v>
      </c>
      <c r="K30" s="352">
        <v>1</v>
      </c>
      <c r="L30" s="337" t="s">
        <v>204</v>
      </c>
    </row>
    <row r="31" spans="1:12" ht="15" thickBot="1">
      <c r="A31" s="267">
        <v>38</v>
      </c>
      <c r="B31" s="54" t="s">
        <v>20</v>
      </c>
      <c r="C31" s="346"/>
      <c r="D31" s="49"/>
      <c r="E31" s="347"/>
      <c r="F31" s="348"/>
      <c r="G31" s="348"/>
      <c r="H31" s="349"/>
      <c r="I31" s="129">
        <f t="shared" si="0"/>
        <v>0</v>
      </c>
      <c r="J31" s="350"/>
      <c r="K31" s="219"/>
      <c r="L31" s="351"/>
    </row>
    <row r="32" spans="1:12" ht="33.5" thickBot="1">
      <c r="A32" s="267">
        <v>39</v>
      </c>
      <c r="B32" s="269" t="s">
        <v>21</v>
      </c>
      <c r="C32" s="338" t="s">
        <v>312</v>
      </c>
      <c r="D32" s="339" t="s">
        <v>313</v>
      </c>
      <c r="E32" s="340" t="s">
        <v>314</v>
      </c>
      <c r="F32" s="341">
        <v>250000</v>
      </c>
      <c r="G32" s="341">
        <v>250000</v>
      </c>
      <c r="H32" s="342">
        <v>250000</v>
      </c>
      <c r="I32" s="320">
        <f t="shared" si="0"/>
        <v>0</v>
      </c>
      <c r="J32" s="343">
        <v>1</v>
      </c>
      <c r="K32" s="344">
        <v>1</v>
      </c>
      <c r="L32" s="345" t="s">
        <v>315</v>
      </c>
    </row>
    <row r="33" spans="1:12" ht="15" thickBot="1">
      <c r="A33" s="51"/>
      <c r="B33" s="53" t="s">
        <v>22</v>
      </c>
      <c r="C33" s="22"/>
      <c r="D33" s="17"/>
      <c r="E33" s="47"/>
      <c r="F33" s="125"/>
      <c r="G33" s="126"/>
      <c r="H33" s="126"/>
      <c r="I33" s="104">
        <f t="shared" si="0"/>
        <v>0</v>
      </c>
      <c r="J33" s="66"/>
      <c r="K33" s="77"/>
      <c r="L33" s="78"/>
    </row>
    <row r="34" spans="1:12" ht="15" thickBot="1">
      <c r="A34" s="237"/>
      <c r="B34" s="52" t="s">
        <v>334</v>
      </c>
      <c r="C34" s="242"/>
      <c r="D34" s="49"/>
      <c r="E34" s="50"/>
      <c r="F34" s="127"/>
      <c r="G34" s="128"/>
      <c r="H34" s="128"/>
      <c r="I34" s="129"/>
      <c r="J34" s="67"/>
      <c r="K34" s="91"/>
      <c r="L34" s="311"/>
    </row>
    <row r="35" spans="1:12" ht="15" thickBot="1">
      <c r="A35" s="237"/>
      <c r="B35" s="52" t="s">
        <v>335</v>
      </c>
      <c r="C35" s="22"/>
      <c r="D35" s="17"/>
      <c r="E35" s="47"/>
      <c r="F35" s="125"/>
      <c r="G35" s="126"/>
      <c r="H35" s="126"/>
      <c r="I35" s="104"/>
      <c r="J35" s="66"/>
      <c r="K35" s="77"/>
      <c r="L35" s="78"/>
    </row>
    <row r="36" spans="1:12" ht="22.1" thickBot="1">
      <c r="A36" s="52"/>
      <c r="B36" s="54" t="s">
        <v>23</v>
      </c>
      <c r="C36" s="385"/>
      <c r="D36" s="49"/>
      <c r="E36" s="50"/>
      <c r="F36" s="127"/>
      <c r="G36" s="128"/>
      <c r="H36" s="128"/>
      <c r="I36" s="129">
        <f t="shared" si="0"/>
        <v>0</v>
      </c>
      <c r="J36" s="67"/>
      <c r="K36" s="91"/>
      <c r="L36" s="92"/>
    </row>
    <row r="37" spans="1:12" ht="15" thickBot="1">
      <c r="A37" s="503" t="s">
        <v>24</v>
      </c>
      <c r="B37" s="504"/>
      <c r="C37" s="504"/>
      <c r="D37" s="504"/>
      <c r="E37" s="505"/>
      <c r="F37" s="144">
        <f>SUM(F6:F36)</f>
        <v>14108916.539999997</v>
      </c>
      <c r="G37" s="145">
        <f>SUM(G6:G36)</f>
        <v>11703649.59</v>
      </c>
      <c r="H37" s="146">
        <f>SUM(H6:H36)</f>
        <v>14934072</v>
      </c>
      <c r="I37" s="147">
        <f t="shared" si="0"/>
        <v>3230422.41</v>
      </c>
      <c r="J37" s="512"/>
      <c r="K37" s="513"/>
      <c r="L37" s="514"/>
    </row>
    <row r="38" spans="1:12" ht="15" thickBot="1">
      <c r="A38" s="353">
        <v>1</v>
      </c>
      <c r="B38" s="28" t="s">
        <v>34</v>
      </c>
      <c r="C38" s="354" t="s">
        <v>183</v>
      </c>
      <c r="D38" s="354" t="s">
        <v>184</v>
      </c>
      <c r="E38" s="354" t="s">
        <v>185</v>
      </c>
      <c r="F38" s="355">
        <v>257533.93</v>
      </c>
      <c r="G38" s="355">
        <v>212837.96</v>
      </c>
      <c r="H38" s="355">
        <v>450000</v>
      </c>
      <c r="I38" s="355">
        <f t="shared" si="0"/>
        <v>237162.04</v>
      </c>
      <c r="J38" s="356" t="s">
        <v>186</v>
      </c>
      <c r="K38" s="357"/>
      <c r="L38" s="358"/>
    </row>
    <row r="39" spans="1:12" ht="15" thickBot="1">
      <c r="A39" s="364">
        <v>2</v>
      </c>
      <c r="B39" s="308" t="s">
        <v>35</v>
      </c>
      <c r="C39" s="23"/>
      <c r="D39" s="23"/>
      <c r="E39" s="23"/>
      <c r="F39" s="365"/>
      <c r="G39" s="365"/>
      <c r="H39" s="365"/>
      <c r="I39" s="127">
        <f t="shared" ref="I39:I66" si="1">H39-G39</f>
        <v>0</v>
      </c>
      <c r="J39" s="67"/>
      <c r="K39" s="366"/>
      <c r="L39" s="367"/>
    </row>
    <row r="40" spans="1:12" ht="42.8">
      <c r="A40" s="473">
        <v>3</v>
      </c>
      <c r="B40" s="480" t="s">
        <v>36</v>
      </c>
      <c r="C40" s="359" t="s">
        <v>162</v>
      </c>
      <c r="D40" s="359" t="s">
        <v>163</v>
      </c>
      <c r="E40" s="360" t="s">
        <v>164</v>
      </c>
      <c r="F40" s="361">
        <v>1152156</v>
      </c>
      <c r="G40" s="361">
        <v>952197</v>
      </c>
      <c r="H40" s="361">
        <v>1600000</v>
      </c>
      <c r="I40" s="361">
        <f>H40-G40</f>
        <v>647803</v>
      </c>
      <c r="J40" s="362" t="s">
        <v>165</v>
      </c>
      <c r="K40" s="260">
        <v>1</v>
      </c>
      <c r="L40" s="363"/>
    </row>
    <row r="41" spans="1:12">
      <c r="A41" s="474"/>
      <c r="B41" s="477"/>
      <c r="C41" s="210" t="s">
        <v>166</v>
      </c>
      <c r="D41" s="210" t="s">
        <v>167</v>
      </c>
      <c r="E41" s="211" t="s">
        <v>168</v>
      </c>
      <c r="F41" s="212">
        <v>371799</v>
      </c>
      <c r="G41" s="212">
        <v>307273</v>
      </c>
      <c r="H41" s="212">
        <v>360000</v>
      </c>
      <c r="I41" s="212">
        <f t="shared" ref="I41:I44" si="2">H41-G41</f>
        <v>52727</v>
      </c>
      <c r="J41" s="213" t="s">
        <v>169</v>
      </c>
      <c r="K41" s="245">
        <v>1</v>
      </c>
      <c r="L41" s="214"/>
    </row>
    <row r="42" spans="1:12" ht="42.8">
      <c r="A42" s="474"/>
      <c r="B42" s="477"/>
      <c r="C42" s="210" t="s">
        <v>170</v>
      </c>
      <c r="D42" s="210" t="s">
        <v>171</v>
      </c>
      <c r="E42" s="211" t="s">
        <v>172</v>
      </c>
      <c r="F42" s="212">
        <v>497082</v>
      </c>
      <c r="G42" s="212">
        <v>410812</v>
      </c>
      <c r="H42" s="212">
        <v>960000</v>
      </c>
      <c r="I42" s="212">
        <f t="shared" si="2"/>
        <v>549188</v>
      </c>
      <c r="J42" s="213" t="s">
        <v>173</v>
      </c>
      <c r="K42" s="245">
        <v>2</v>
      </c>
      <c r="L42" s="244" t="s">
        <v>174</v>
      </c>
    </row>
    <row r="43" spans="1:12" ht="106.95">
      <c r="A43" s="474"/>
      <c r="B43" s="477"/>
      <c r="C43" s="210" t="s">
        <v>175</v>
      </c>
      <c r="D43" s="210" t="s">
        <v>176</v>
      </c>
      <c r="E43" s="211" t="s">
        <v>177</v>
      </c>
      <c r="F43" s="212">
        <v>176479</v>
      </c>
      <c r="G43" s="212">
        <v>176479</v>
      </c>
      <c r="H43" s="212">
        <v>262670</v>
      </c>
      <c r="I43" s="212">
        <f t="shared" si="2"/>
        <v>86191</v>
      </c>
      <c r="J43" s="213" t="s">
        <v>169</v>
      </c>
      <c r="K43" s="245">
        <v>1</v>
      </c>
      <c r="L43" s="244" t="s">
        <v>178</v>
      </c>
    </row>
    <row r="44" spans="1:12" ht="129.05000000000001" thickBot="1">
      <c r="A44" s="475"/>
      <c r="B44" s="479"/>
      <c r="C44" s="38" t="s">
        <v>179</v>
      </c>
      <c r="D44" s="38" t="s">
        <v>180</v>
      </c>
      <c r="E44" s="368" t="s">
        <v>181</v>
      </c>
      <c r="F44" s="369">
        <v>256240</v>
      </c>
      <c r="G44" s="369">
        <v>256240</v>
      </c>
      <c r="H44" s="369">
        <v>558126</v>
      </c>
      <c r="I44" s="369">
        <f t="shared" si="2"/>
        <v>301886</v>
      </c>
      <c r="J44" s="370" t="s">
        <v>173</v>
      </c>
      <c r="K44" s="261">
        <v>1</v>
      </c>
      <c r="L44" s="371" t="s">
        <v>182</v>
      </c>
    </row>
    <row r="45" spans="1:12" ht="22.1" thickBot="1">
      <c r="A45" s="364">
        <v>4</v>
      </c>
      <c r="B45" s="308" t="s">
        <v>25</v>
      </c>
      <c r="C45" s="49" t="s">
        <v>316</v>
      </c>
      <c r="D45" s="49"/>
      <c r="E45" s="49" t="s">
        <v>317</v>
      </c>
      <c r="F45" s="127">
        <v>240000</v>
      </c>
      <c r="G45" s="127">
        <v>240000</v>
      </c>
      <c r="H45" s="127">
        <v>250000</v>
      </c>
      <c r="I45" s="127">
        <v>10000</v>
      </c>
      <c r="J45" s="67" t="s">
        <v>207</v>
      </c>
      <c r="K45" s="366">
        <v>2</v>
      </c>
      <c r="L45" s="374"/>
    </row>
    <row r="46" spans="1:12" ht="15" thickBot="1">
      <c r="A46" s="364">
        <v>5</v>
      </c>
      <c r="B46" s="308" t="s">
        <v>37</v>
      </c>
      <c r="C46" s="23"/>
      <c r="D46" s="23"/>
      <c r="E46" s="23"/>
      <c r="F46" s="365"/>
      <c r="G46" s="365"/>
      <c r="H46" s="365"/>
      <c r="I46" s="127">
        <f t="shared" si="1"/>
        <v>0</v>
      </c>
      <c r="J46" s="67"/>
      <c r="K46" s="366"/>
      <c r="L46" s="367"/>
    </row>
    <row r="47" spans="1:12" ht="15" thickBot="1">
      <c r="A47" s="364">
        <v>6</v>
      </c>
      <c r="B47" s="308" t="s">
        <v>26</v>
      </c>
      <c r="C47" s="23"/>
      <c r="D47" s="23"/>
      <c r="E47" s="23"/>
      <c r="F47" s="365"/>
      <c r="G47" s="365"/>
      <c r="H47" s="365"/>
      <c r="I47" s="127">
        <f t="shared" si="1"/>
        <v>0</v>
      </c>
      <c r="J47" s="67"/>
      <c r="K47" s="366"/>
      <c r="L47" s="367"/>
    </row>
    <row r="48" spans="1:12" ht="15" thickBot="1">
      <c r="A48" s="364">
        <v>7</v>
      </c>
      <c r="B48" s="308" t="s">
        <v>38</v>
      </c>
      <c r="C48" s="49"/>
      <c r="D48" s="49"/>
      <c r="E48" s="49"/>
      <c r="F48" s="127"/>
      <c r="G48" s="127"/>
      <c r="H48" s="127"/>
      <c r="I48" s="127">
        <f t="shared" si="1"/>
        <v>0</v>
      </c>
      <c r="J48" s="67"/>
      <c r="K48" s="366"/>
      <c r="L48" s="367"/>
    </row>
    <row r="49" spans="1:13" ht="15" thickBot="1">
      <c r="A49" s="364">
        <v>8</v>
      </c>
      <c r="B49" s="308" t="s">
        <v>39</v>
      </c>
      <c r="C49" s="378"/>
      <c r="D49" s="378"/>
      <c r="E49" s="378"/>
      <c r="F49" s="379"/>
      <c r="G49" s="379"/>
      <c r="H49" s="379"/>
      <c r="I49" s="380">
        <f t="shared" si="1"/>
        <v>0</v>
      </c>
      <c r="J49" s="67"/>
      <c r="K49" s="366"/>
      <c r="L49" s="381"/>
    </row>
    <row r="50" spans="1:13" ht="15" thickBot="1">
      <c r="A50" s="364">
        <v>9</v>
      </c>
      <c r="B50" s="308" t="s">
        <v>40</v>
      </c>
      <c r="C50" s="378"/>
      <c r="D50" s="378"/>
      <c r="E50" s="378"/>
      <c r="F50" s="379"/>
      <c r="G50" s="379"/>
      <c r="H50" s="379"/>
      <c r="I50" s="380">
        <f t="shared" si="1"/>
        <v>0</v>
      </c>
      <c r="J50" s="67"/>
      <c r="K50" s="366"/>
      <c r="L50" s="382"/>
    </row>
    <row r="51" spans="1:13" ht="15" thickBot="1">
      <c r="A51" s="364">
        <v>10</v>
      </c>
      <c r="B51" s="308" t="s">
        <v>41</v>
      </c>
      <c r="C51" s="378"/>
      <c r="D51" s="378"/>
      <c r="E51" s="378"/>
      <c r="F51" s="379"/>
      <c r="G51" s="379"/>
      <c r="H51" s="379"/>
      <c r="I51" s="380">
        <f t="shared" si="1"/>
        <v>0</v>
      </c>
      <c r="J51" s="67"/>
      <c r="K51" s="366"/>
      <c r="L51" s="381"/>
    </row>
    <row r="52" spans="1:13" ht="15" thickBot="1">
      <c r="A52" s="364">
        <v>11</v>
      </c>
      <c r="B52" s="308" t="s">
        <v>42</v>
      </c>
      <c r="C52" s="378"/>
      <c r="D52" s="378"/>
      <c r="E52" s="378"/>
      <c r="F52" s="379"/>
      <c r="G52" s="379"/>
      <c r="H52" s="379"/>
      <c r="I52" s="380">
        <f t="shared" si="1"/>
        <v>0</v>
      </c>
      <c r="J52" s="67"/>
      <c r="K52" s="366"/>
      <c r="L52" s="382"/>
    </row>
    <row r="53" spans="1:13" ht="22.85" thickBot="1">
      <c r="A53" s="364">
        <v>12</v>
      </c>
      <c r="B53" s="308" t="s">
        <v>43</v>
      </c>
      <c r="C53" s="378" t="s">
        <v>318</v>
      </c>
      <c r="D53" s="378" t="s">
        <v>319</v>
      </c>
      <c r="E53" s="378" t="s">
        <v>320</v>
      </c>
      <c r="F53" s="379">
        <v>334211</v>
      </c>
      <c r="G53" s="379">
        <v>276207</v>
      </c>
      <c r="H53" s="379">
        <v>330000</v>
      </c>
      <c r="I53" s="384">
        <f t="shared" si="1"/>
        <v>53793</v>
      </c>
      <c r="J53" s="67" t="s">
        <v>321</v>
      </c>
      <c r="K53" s="366">
        <v>1</v>
      </c>
      <c r="L53" s="382"/>
    </row>
    <row r="54" spans="1:13" ht="22.85" thickBot="1">
      <c r="A54" s="364">
        <v>13</v>
      </c>
      <c r="B54" s="308" t="s">
        <v>44</v>
      </c>
      <c r="C54" s="378"/>
      <c r="D54" s="378"/>
      <c r="E54" s="378"/>
      <c r="F54" s="379"/>
      <c r="G54" s="379"/>
      <c r="H54" s="379"/>
      <c r="I54" s="380">
        <f t="shared" si="1"/>
        <v>0</v>
      </c>
      <c r="J54" s="67"/>
      <c r="K54" s="366"/>
      <c r="L54" s="381"/>
    </row>
    <row r="55" spans="1:13" ht="15" thickBot="1">
      <c r="A55" s="353">
        <v>14</v>
      </c>
      <c r="B55" s="28" t="s">
        <v>45</v>
      </c>
      <c r="C55" s="386"/>
      <c r="D55" s="386"/>
      <c r="E55" s="386"/>
      <c r="F55" s="387"/>
      <c r="G55" s="387"/>
      <c r="H55" s="387"/>
      <c r="I55" s="377">
        <f t="shared" si="1"/>
        <v>0</v>
      </c>
      <c r="J55" s="66"/>
      <c r="K55" s="388"/>
      <c r="L55" s="389"/>
    </row>
    <row r="56" spans="1:13" ht="22.85" thickBot="1">
      <c r="A56" s="364">
        <v>15</v>
      </c>
      <c r="B56" s="308" t="s">
        <v>27</v>
      </c>
      <c r="C56" s="378"/>
      <c r="D56" s="378"/>
      <c r="E56" s="378"/>
      <c r="F56" s="379"/>
      <c r="G56" s="379"/>
      <c r="H56" s="379"/>
      <c r="I56" s="380">
        <f t="shared" si="1"/>
        <v>0</v>
      </c>
      <c r="J56" s="67"/>
      <c r="K56" s="366"/>
      <c r="L56" s="382"/>
    </row>
    <row r="57" spans="1:13" ht="32.799999999999997">
      <c r="A57" s="473">
        <v>16</v>
      </c>
      <c r="B57" s="480" t="s">
        <v>46</v>
      </c>
      <c r="C57" s="390" t="s">
        <v>322</v>
      </c>
      <c r="D57" s="390" t="s">
        <v>323</v>
      </c>
      <c r="E57" s="390" t="s">
        <v>324</v>
      </c>
      <c r="F57" s="391">
        <v>590745</v>
      </c>
      <c r="G57" s="391">
        <v>488219</v>
      </c>
      <c r="H57" s="391">
        <v>604993.94999999995</v>
      </c>
      <c r="I57" s="383">
        <f>H57-F57</f>
        <v>14248.949999999953</v>
      </c>
      <c r="J57" s="392" t="s">
        <v>207</v>
      </c>
      <c r="K57" s="393">
        <v>1</v>
      </c>
      <c r="L57" s="394"/>
    </row>
    <row r="58" spans="1:13" ht="22.85" thickBot="1">
      <c r="A58" s="475"/>
      <c r="B58" s="479"/>
      <c r="C58" s="423" t="s">
        <v>325</v>
      </c>
      <c r="D58" s="423"/>
      <c r="E58" s="423" t="s">
        <v>326</v>
      </c>
      <c r="F58" s="424">
        <v>443182.75</v>
      </c>
      <c r="G58" s="424">
        <v>366266.74</v>
      </c>
      <c r="H58" s="424">
        <v>366266.74</v>
      </c>
      <c r="I58" s="425"/>
      <c r="J58" s="426" t="s">
        <v>299</v>
      </c>
      <c r="K58" s="427">
        <v>1</v>
      </c>
      <c r="L58" s="428" t="s">
        <v>282</v>
      </c>
    </row>
    <row r="59" spans="1:13" ht="15" thickBot="1">
      <c r="A59" s="353">
        <v>17</v>
      </c>
      <c r="B59" s="28" t="s">
        <v>28</v>
      </c>
      <c r="C59" s="395"/>
      <c r="D59" s="395"/>
      <c r="E59" s="395"/>
      <c r="F59" s="396"/>
      <c r="G59" s="396"/>
      <c r="H59" s="396"/>
      <c r="I59" s="422"/>
      <c r="J59" s="397"/>
      <c r="K59" s="398"/>
      <c r="L59" s="429"/>
      <c r="M59" s="430"/>
    </row>
    <row r="60" spans="1:13" ht="22.85" thickBot="1">
      <c r="A60" s="364">
        <v>18</v>
      </c>
      <c r="B60" s="308" t="s">
        <v>47</v>
      </c>
      <c r="C60" s="378"/>
      <c r="D60" s="378"/>
      <c r="E60" s="378"/>
      <c r="F60" s="379"/>
      <c r="G60" s="379"/>
      <c r="H60" s="379"/>
      <c r="I60" s="380">
        <f t="shared" si="1"/>
        <v>0</v>
      </c>
      <c r="J60" s="67"/>
      <c r="K60" s="366"/>
      <c r="L60" s="382"/>
    </row>
    <row r="61" spans="1:13" ht="22.85" thickBot="1">
      <c r="A61" s="364">
        <v>19</v>
      </c>
      <c r="B61" s="308" t="s">
        <v>48</v>
      </c>
      <c r="C61" s="378"/>
      <c r="D61" s="378"/>
      <c r="E61" s="378"/>
      <c r="F61" s="379"/>
      <c r="G61" s="379"/>
      <c r="H61" s="379"/>
      <c r="I61" s="380">
        <f t="shared" si="1"/>
        <v>0</v>
      </c>
      <c r="J61" s="67"/>
      <c r="K61" s="366"/>
      <c r="L61" s="382"/>
    </row>
    <row r="62" spans="1:13" ht="22.85" thickBot="1">
      <c r="A62" s="364">
        <v>20</v>
      </c>
      <c r="B62" s="308" t="s">
        <v>29</v>
      </c>
      <c r="C62" s="378"/>
      <c r="D62" s="378"/>
      <c r="E62" s="378"/>
      <c r="F62" s="379"/>
      <c r="G62" s="379"/>
      <c r="H62" s="379"/>
      <c r="I62" s="380">
        <f t="shared" si="1"/>
        <v>0</v>
      </c>
      <c r="J62" s="67"/>
      <c r="K62" s="366"/>
      <c r="L62" s="382"/>
    </row>
    <row r="63" spans="1:13" ht="15" thickBot="1">
      <c r="A63" s="364">
        <v>21</v>
      </c>
      <c r="B63" s="308" t="s">
        <v>49</v>
      </c>
      <c r="C63" s="378"/>
      <c r="D63" s="378"/>
      <c r="E63" s="378"/>
      <c r="F63" s="379"/>
      <c r="G63" s="379"/>
      <c r="H63" s="379"/>
      <c r="I63" s="380">
        <f t="shared" si="1"/>
        <v>0</v>
      </c>
      <c r="J63" s="67"/>
      <c r="K63" s="366"/>
      <c r="L63" s="367"/>
    </row>
    <row r="64" spans="1:13" ht="22.85" thickBot="1">
      <c r="A64" s="364">
        <v>22</v>
      </c>
      <c r="B64" s="308" t="s">
        <v>30</v>
      </c>
      <c r="C64" s="378" t="s">
        <v>327</v>
      </c>
      <c r="D64" s="378"/>
      <c r="E64" s="378" t="s">
        <v>328</v>
      </c>
      <c r="F64" s="379">
        <v>483913.94</v>
      </c>
      <c r="G64" s="379">
        <v>399928.88</v>
      </c>
      <c r="H64" s="379">
        <v>400000</v>
      </c>
      <c r="I64" s="380">
        <f t="shared" si="1"/>
        <v>71.119999999995343</v>
      </c>
      <c r="J64" s="67" t="s">
        <v>207</v>
      </c>
      <c r="K64" s="366">
        <v>1</v>
      </c>
      <c r="L64" s="400" t="s">
        <v>282</v>
      </c>
    </row>
    <row r="65" spans="1:12" ht="15" thickBot="1">
      <c r="A65" s="364">
        <v>23</v>
      </c>
      <c r="B65" s="308" t="s">
        <v>50</v>
      </c>
      <c r="C65" s="378"/>
      <c r="D65" s="378"/>
      <c r="E65" s="378"/>
      <c r="F65" s="379"/>
      <c r="G65" s="379"/>
      <c r="H65" s="379"/>
      <c r="I65" s="380">
        <f t="shared" si="1"/>
        <v>0</v>
      </c>
      <c r="J65" s="67"/>
      <c r="K65" s="366"/>
      <c r="L65" s="382"/>
    </row>
    <row r="66" spans="1:12" ht="15" thickBot="1">
      <c r="A66" s="353">
        <v>24</v>
      </c>
      <c r="B66" s="28" t="s">
        <v>51</v>
      </c>
      <c r="C66" s="386"/>
      <c r="D66" s="386"/>
      <c r="E66" s="386"/>
      <c r="F66" s="387"/>
      <c r="G66" s="387"/>
      <c r="H66" s="387"/>
      <c r="I66" s="377">
        <f t="shared" si="1"/>
        <v>0</v>
      </c>
      <c r="J66" s="66"/>
      <c r="K66" s="388"/>
      <c r="L66" s="389"/>
    </row>
    <row r="67" spans="1:12" ht="22.85" thickBot="1">
      <c r="A67" s="404">
        <v>25</v>
      </c>
      <c r="B67" s="308" t="s">
        <v>31</v>
      </c>
      <c r="C67" s="378" t="s">
        <v>329</v>
      </c>
      <c r="D67" s="378" t="s">
        <v>169</v>
      </c>
      <c r="E67" s="378" t="s">
        <v>330</v>
      </c>
      <c r="F67" s="379">
        <v>937387</v>
      </c>
      <c r="G67" s="379">
        <v>774700</v>
      </c>
      <c r="H67" s="379">
        <v>774700</v>
      </c>
      <c r="I67" s="380" t="s">
        <v>331</v>
      </c>
      <c r="J67" s="67" t="s">
        <v>332</v>
      </c>
      <c r="K67" s="399">
        <v>1</v>
      </c>
      <c r="L67" s="405"/>
    </row>
    <row r="68" spans="1:12" ht="15" thickBot="1">
      <c r="A68" s="507" t="s">
        <v>32</v>
      </c>
      <c r="B68" s="508"/>
      <c r="C68" s="508"/>
      <c r="D68" s="508"/>
      <c r="E68" s="509"/>
      <c r="F68" s="401">
        <f>SUM(F38:F67)</f>
        <v>5740729.6200000001</v>
      </c>
      <c r="G68" s="401">
        <f>SUM(G38:G67)</f>
        <v>4861160.58</v>
      </c>
      <c r="H68" s="402">
        <f>SUM(H38:H67)</f>
        <v>6916756.6900000004</v>
      </c>
      <c r="I68" s="403">
        <f>H68-G68</f>
        <v>2055596.1100000003</v>
      </c>
      <c r="J68" s="510"/>
      <c r="K68" s="510"/>
      <c r="L68" s="511"/>
    </row>
    <row r="69" spans="1:12" ht="15.7" thickTop="1" thickBot="1">
      <c r="A69" s="500" t="s">
        <v>33</v>
      </c>
      <c r="B69" s="501"/>
      <c r="C69" s="501"/>
      <c r="D69" s="501"/>
      <c r="E69" s="501"/>
      <c r="F69" s="139">
        <f>SUM(F68)</f>
        <v>5740729.6200000001</v>
      </c>
      <c r="G69" s="137">
        <f>SUM(G68,G37)</f>
        <v>16564810.17</v>
      </c>
      <c r="H69" s="138">
        <f>SUM(H68,H37)</f>
        <v>21850828.690000001</v>
      </c>
      <c r="I69" s="148">
        <f>SUM(I68,I37)</f>
        <v>5286018.5200000005</v>
      </c>
      <c r="J69" s="483"/>
      <c r="K69" s="483"/>
      <c r="L69" s="484"/>
    </row>
  </sheetData>
  <mergeCells count="17">
    <mergeCell ref="A13:A29"/>
    <mergeCell ref="B13:B29"/>
    <mergeCell ref="A68:E68"/>
    <mergeCell ref="J68:L69"/>
    <mergeCell ref="A69:E69"/>
    <mergeCell ref="A37:E37"/>
    <mergeCell ref="J37:L37"/>
    <mergeCell ref="A40:A44"/>
    <mergeCell ref="B40:B44"/>
    <mergeCell ref="A57:A58"/>
    <mergeCell ref="B57:B58"/>
    <mergeCell ref="A7:A8"/>
    <mergeCell ref="B7:B8"/>
    <mergeCell ref="A1:J1"/>
    <mergeCell ref="A3:J3"/>
    <mergeCell ref="A4:J4"/>
    <mergeCell ref="G2:H2"/>
  </mergeCells>
  <conditionalFormatting sqref="F13:F29">
    <cfRule type="expression" priority="2" stopIfTrue="1">
      <formula>"_ # ##0,00_ "</formula>
    </cfRule>
  </conditionalFormatting>
  <conditionalFormatting sqref="F7:F8">
    <cfRule type="expression" priority="1" stopIfTrue="1">
      <formula>"_ # ##0,00_ "</formula>
    </cfRule>
  </conditionalFormatting>
  <pageMargins left="0.23622047244094491" right="0.23622047244094491" top="0.55118110236220474" bottom="0.74803149606299213" header="0.31496062992125984" footer="0.31496062992125984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A4" workbookViewId="0">
      <selection activeCell="C67" sqref="C67"/>
    </sheetView>
  </sheetViews>
  <sheetFormatPr defaultRowHeight="14.3"/>
  <cols>
    <col min="2" max="2" width="24" customWidth="1"/>
    <col min="3" max="3" width="29.42578125" customWidth="1"/>
    <col min="4" max="4" width="13.42578125" customWidth="1"/>
    <col min="5" max="5" width="22" customWidth="1"/>
    <col min="6" max="6" width="14.5703125" customWidth="1"/>
    <col min="7" max="7" width="17.140625" customWidth="1"/>
    <col min="8" max="9" width="16.5703125" customWidth="1"/>
  </cols>
  <sheetData>
    <row r="1" spans="1:12">
      <c r="A1" s="499" t="s">
        <v>56</v>
      </c>
      <c r="B1" s="499"/>
      <c r="C1" s="499"/>
      <c r="D1" s="499"/>
      <c r="E1" s="499"/>
      <c r="F1" s="499"/>
      <c r="G1" s="499"/>
      <c r="H1" s="499"/>
      <c r="I1" s="499"/>
      <c r="J1" s="499"/>
      <c r="K1" s="140"/>
      <c r="L1" s="5"/>
    </row>
    <row r="2" spans="1:12">
      <c r="A2" s="141" t="s">
        <v>0</v>
      </c>
      <c r="B2" s="6"/>
      <c r="C2" s="142"/>
      <c r="D2" s="6"/>
      <c r="E2" s="142"/>
      <c r="F2" s="6"/>
      <c r="G2" s="506" t="s">
        <v>75</v>
      </c>
      <c r="H2" s="506"/>
      <c r="I2" s="6"/>
      <c r="J2" s="143" t="s">
        <v>58</v>
      </c>
      <c r="K2" s="140"/>
      <c r="L2" s="6"/>
    </row>
    <row r="3" spans="1:12" ht="15.7">
      <c r="A3" s="502" t="s">
        <v>347</v>
      </c>
      <c r="B3" s="502"/>
      <c r="C3" s="502"/>
      <c r="D3" s="502"/>
      <c r="E3" s="502"/>
      <c r="F3" s="502"/>
      <c r="G3" s="502"/>
      <c r="H3" s="502"/>
      <c r="I3" s="502"/>
      <c r="J3" s="502"/>
      <c r="K3" s="140"/>
      <c r="L3" s="5"/>
    </row>
    <row r="4" spans="1:12" ht="15" thickBot="1">
      <c r="A4" s="472" t="s">
        <v>55</v>
      </c>
      <c r="B4" s="472"/>
      <c r="C4" s="472"/>
      <c r="D4" s="472"/>
      <c r="E4" s="472"/>
      <c r="F4" s="472"/>
      <c r="G4" s="472"/>
      <c r="H4" s="472"/>
      <c r="I4" s="472"/>
      <c r="J4" s="472"/>
      <c r="K4" s="151"/>
      <c r="L4" s="5"/>
    </row>
    <row r="5" spans="1:12" ht="54.9" thickTop="1" thickBot="1">
      <c r="A5" s="13" t="s">
        <v>3</v>
      </c>
      <c r="B5" s="10" t="s">
        <v>4</v>
      </c>
      <c r="C5" s="23" t="s">
        <v>52</v>
      </c>
      <c r="D5" s="23" t="s">
        <v>6</v>
      </c>
      <c r="E5" s="23" t="s">
        <v>7</v>
      </c>
      <c r="F5" s="23" t="s">
        <v>8</v>
      </c>
      <c r="G5" s="23" t="s">
        <v>9</v>
      </c>
      <c r="H5" s="23" t="s">
        <v>10</v>
      </c>
      <c r="I5" s="9" t="s">
        <v>11</v>
      </c>
      <c r="J5" s="25" t="s">
        <v>53</v>
      </c>
      <c r="K5" s="69" t="s">
        <v>12</v>
      </c>
      <c r="L5" s="70" t="s">
        <v>13</v>
      </c>
    </row>
    <row r="6" spans="1:12" ht="15" thickBot="1">
      <c r="A6" s="267">
        <v>30</v>
      </c>
      <c r="B6" s="268" t="s">
        <v>63</v>
      </c>
      <c r="C6" s="1"/>
      <c r="D6" s="24"/>
      <c r="E6" s="28"/>
      <c r="F6" s="104"/>
      <c r="G6" s="104"/>
      <c r="H6" s="105"/>
      <c r="I6" s="305">
        <f>H6-G6</f>
        <v>0</v>
      </c>
      <c r="J6" s="56"/>
      <c r="K6" s="71"/>
      <c r="L6" s="72"/>
    </row>
    <row r="7" spans="1:12" ht="15" thickBot="1">
      <c r="A7" s="267">
        <v>31</v>
      </c>
      <c r="B7" s="268" t="s">
        <v>14</v>
      </c>
      <c r="C7" s="306"/>
      <c r="D7" s="307"/>
      <c r="E7" s="308"/>
      <c r="F7" s="129"/>
      <c r="G7" s="129"/>
      <c r="H7" s="309"/>
      <c r="I7" s="129">
        <f t="shared" ref="I7:I24" si="0">H7-G7</f>
        <v>0</v>
      </c>
      <c r="J7" s="310"/>
      <c r="K7" s="91"/>
      <c r="L7" s="311"/>
    </row>
    <row r="8" spans="1:12" ht="15" thickBot="1">
      <c r="A8" s="267">
        <v>32</v>
      </c>
      <c r="B8" s="268" t="s">
        <v>15</v>
      </c>
      <c r="C8" s="306"/>
      <c r="D8" s="307"/>
      <c r="E8" s="308"/>
      <c r="F8" s="129"/>
      <c r="G8" s="129"/>
      <c r="H8" s="309"/>
      <c r="I8" s="129">
        <f t="shared" si="0"/>
        <v>0</v>
      </c>
      <c r="J8" s="310"/>
      <c r="K8" s="91"/>
      <c r="L8" s="311"/>
    </row>
    <row r="9" spans="1:12" ht="15" thickBot="1">
      <c r="A9" s="267">
        <v>33</v>
      </c>
      <c r="B9" s="268" t="s">
        <v>16</v>
      </c>
      <c r="C9" s="1"/>
      <c r="D9" s="24"/>
      <c r="E9" s="28"/>
      <c r="F9" s="104"/>
      <c r="G9" s="104"/>
      <c r="H9" s="105"/>
      <c r="I9" s="104">
        <f t="shared" si="0"/>
        <v>0</v>
      </c>
      <c r="J9" s="56"/>
      <c r="K9" s="77"/>
      <c r="L9" s="78"/>
    </row>
    <row r="10" spans="1:12" ht="15" thickBot="1">
      <c r="A10" s="267">
        <v>35</v>
      </c>
      <c r="B10" s="54" t="s">
        <v>18</v>
      </c>
      <c r="C10" s="325"/>
      <c r="D10" s="326"/>
      <c r="E10" s="327"/>
      <c r="F10" s="129"/>
      <c r="G10" s="309"/>
      <c r="H10" s="309"/>
      <c r="I10" s="129">
        <f t="shared" si="0"/>
        <v>0</v>
      </c>
      <c r="J10" s="328"/>
      <c r="K10" s="91"/>
      <c r="L10" s="311"/>
    </row>
    <row r="11" spans="1:12" ht="64.2">
      <c r="A11" s="488">
        <v>36</v>
      </c>
      <c r="B11" s="492" t="s">
        <v>19</v>
      </c>
      <c r="C11" s="431" t="s">
        <v>81</v>
      </c>
      <c r="D11" s="432" t="s">
        <v>146</v>
      </c>
      <c r="E11" s="433" t="s">
        <v>144</v>
      </c>
      <c r="F11" s="316">
        <v>475.53</v>
      </c>
      <c r="G11" s="316">
        <v>393</v>
      </c>
      <c r="H11" s="316">
        <v>2820000</v>
      </c>
      <c r="I11" s="192"/>
      <c r="J11" s="204">
        <v>3</v>
      </c>
      <c r="K11" s="83" t="s">
        <v>337</v>
      </c>
      <c r="L11" s="192" t="s">
        <v>148</v>
      </c>
    </row>
    <row r="12" spans="1:12" ht="64.2">
      <c r="A12" s="489"/>
      <c r="B12" s="492"/>
      <c r="C12" s="193" t="s">
        <v>77</v>
      </c>
      <c r="D12" s="194" t="s">
        <v>147</v>
      </c>
      <c r="E12" s="195" t="s">
        <v>145</v>
      </c>
      <c r="F12" s="196">
        <v>2524.06</v>
      </c>
      <c r="G12" s="196">
        <v>2086</v>
      </c>
      <c r="H12" s="196">
        <v>2460000</v>
      </c>
      <c r="I12" s="107"/>
      <c r="J12" s="202">
        <v>3</v>
      </c>
      <c r="K12" s="73" t="s">
        <v>337</v>
      </c>
      <c r="L12" s="192" t="s">
        <v>148</v>
      </c>
    </row>
    <row r="13" spans="1:12" ht="32.799999999999997">
      <c r="A13" s="489"/>
      <c r="B13" s="492"/>
      <c r="C13" s="198" t="s">
        <v>149</v>
      </c>
      <c r="D13" s="198" t="s">
        <v>152</v>
      </c>
      <c r="E13" s="199" t="s">
        <v>155</v>
      </c>
      <c r="F13" s="200">
        <v>44121469.229999997</v>
      </c>
      <c r="G13" s="196">
        <v>38358254.740000002</v>
      </c>
      <c r="H13" s="196">
        <v>59000000</v>
      </c>
      <c r="I13" s="111">
        <f>SUM(H13 - G13)</f>
        <v>20641745.259999998</v>
      </c>
      <c r="J13" s="203">
        <v>10</v>
      </c>
      <c r="K13" s="71" t="s">
        <v>337</v>
      </c>
      <c r="L13" s="88"/>
    </row>
    <row r="14" spans="1:12" ht="22.1">
      <c r="A14" s="489"/>
      <c r="B14" s="492"/>
      <c r="C14" s="198" t="s">
        <v>150</v>
      </c>
      <c r="D14" s="198" t="s">
        <v>153</v>
      </c>
      <c r="E14" s="198" t="s">
        <v>156</v>
      </c>
      <c r="F14" s="200">
        <v>2606417.44</v>
      </c>
      <c r="G14" s="196">
        <v>2154064</v>
      </c>
      <c r="H14" s="196">
        <v>3600000</v>
      </c>
      <c r="I14" s="111">
        <f>SUM(H14-G14)</f>
        <v>1445936</v>
      </c>
      <c r="J14" s="203">
        <v>5</v>
      </c>
      <c r="K14" s="73" t="s">
        <v>337</v>
      </c>
      <c r="L14" s="197" t="s">
        <v>158</v>
      </c>
    </row>
    <row r="15" spans="1:12" ht="22.1">
      <c r="A15" s="489"/>
      <c r="B15" s="492"/>
      <c r="C15" s="193" t="s">
        <v>77</v>
      </c>
      <c r="D15" s="208" t="s">
        <v>159</v>
      </c>
      <c r="E15" s="209" t="s">
        <v>160</v>
      </c>
      <c r="F15" s="205">
        <v>6170070.2999999998</v>
      </c>
      <c r="G15" s="206">
        <v>5099231.7</v>
      </c>
      <c r="H15" s="207" t="s">
        <v>161</v>
      </c>
      <c r="I15" s="111">
        <v>630499.30000000005</v>
      </c>
      <c r="J15" s="203">
        <v>1</v>
      </c>
      <c r="K15" s="71" t="s">
        <v>336</v>
      </c>
      <c r="L15" s="197"/>
    </row>
    <row r="16" spans="1:12" ht="33.5" thickBot="1">
      <c r="A16" s="489"/>
      <c r="B16" s="492"/>
      <c r="C16" s="198" t="s">
        <v>151</v>
      </c>
      <c r="D16" s="198" t="s">
        <v>154</v>
      </c>
      <c r="E16" s="199" t="s">
        <v>157</v>
      </c>
      <c r="F16" s="200">
        <v>23106426.199999999</v>
      </c>
      <c r="G16" s="201">
        <v>19096220</v>
      </c>
      <c r="H16" s="201">
        <v>28000000</v>
      </c>
      <c r="I16" s="111">
        <f>SUM(H16-G16)</f>
        <v>8903780</v>
      </c>
      <c r="J16" s="203">
        <v>4</v>
      </c>
      <c r="K16" s="71" t="s">
        <v>337</v>
      </c>
      <c r="L16" s="88"/>
    </row>
    <row r="17" spans="1:12" ht="15" thickBot="1">
      <c r="A17" s="271">
        <v>37</v>
      </c>
      <c r="B17" s="54" t="s">
        <v>348</v>
      </c>
      <c r="C17" s="325"/>
      <c r="D17" s="326"/>
      <c r="E17" s="327"/>
      <c r="F17" s="129"/>
      <c r="G17" s="309"/>
      <c r="H17" s="309"/>
      <c r="I17" s="129">
        <f t="shared" si="0"/>
        <v>0</v>
      </c>
      <c r="J17" s="328"/>
      <c r="K17" s="91"/>
      <c r="L17" s="311"/>
    </row>
    <row r="18" spans="1:12" ht="15" thickBot="1">
      <c r="A18" s="267">
        <v>38</v>
      </c>
      <c r="B18" s="269" t="s">
        <v>20</v>
      </c>
      <c r="C18" s="40"/>
      <c r="D18" s="18"/>
      <c r="E18" s="16"/>
      <c r="F18" s="115"/>
      <c r="G18" s="115"/>
      <c r="H18" s="116"/>
      <c r="I18" s="112">
        <f t="shared" si="0"/>
        <v>0</v>
      </c>
      <c r="J18" s="63"/>
      <c r="K18" s="85"/>
      <c r="L18" s="86"/>
    </row>
    <row r="19" spans="1:12" ht="15" thickBot="1">
      <c r="A19" s="267">
        <v>39</v>
      </c>
      <c r="B19" s="268" t="s">
        <v>21</v>
      </c>
      <c r="C19" s="434"/>
      <c r="D19" s="435"/>
      <c r="E19" s="436"/>
      <c r="F19" s="437"/>
      <c r="G19" s="437"/>
      <c r="H19" s="438"/>
      <c r="I19" s="305">
        <f t="shared" si="0"/>
        <v>0</v>
      </c>
      <c r="J19" s="439"/>
      <c r="K19" s="440"/>
      <c r="L19" s="441"/>
    </row>
    <row r="20" spans="1:12" ht="15" thickBot="1">
      <c r="A20" s="51"/>
      <c r="B20" s="53" t="s">
        <v>22</v>
      </c>
      <c r="C20" s="242"/>
      <c r="D20" s="49"/>
      <c r="E20" s="50"/>
      <c r="F20" s="127"/>
      <c r="G20" s="128"/>
      <c r="H20" s="128"/>
      <c r="I20" s="129">
        <f t="shared" si="0"/>
        <v>0</v>
      </c>
      <c r="J20" s="67"/>
      <c r="K20" s="91"/>
      <c r="L20" s="311"/>
    </row>
    <row r="21" spans="1:12" ht="15" thickBot="1">
      <c r="A21" s="237"/>
      <c r="B21" s="52" t="s">
        <v>334</v>
      </c>
      <c r="C21" s="22"/>
      <c r="D21" s="17"/>
      <c r="E21" s="47"/>
      <c r="F21" s="125"/>
      <c r="G21" s="126"/>
      <c r="H21" s="126"/>
      <c r="I21" s="104"/>
      <c r="J21" s="66"/>
      <c r="K21" s="77"/>
      <c r="L21" s="78"/>
    </row>
    <row r="22" spans="1:12" ht="15" thickBot="1">
      <c r="A22" s="237"/>
      <c r="B22" s="52" t="s">
        <v>335</v>
      </c>
      <c r="C22" s="442"/>
      <c r="D22" s="435"/>
      <c r="E22" s="443"/>
      <c r="F22" s="444"/>
      <c r="G22" s="445"/>
      <c r="H22" s="445"/>
      <c r="I22" s="305"/>
      <c r="J22" s="446"/>
      <c r="K22" s="447"/>
      <c r="L22" s="448"/>
    </row>
    <row r="23" spans="1:12" ht="22.1" thickBot="1">
      <c r="A23" s="52"/>
      <c r="B23" s="54" t="s">
        <v>23</v>
      </c>
      <c r="C23" s="242"/>
      <c r="D23" s="49"/>
      <c r="E23" s="50"/>
      <c r="F23" s="127"/>
      <c r="G23" s="128"/>
      <c r="H23" s="128"/>
      <c r="I23" s="129">
        <f t="shared" si="0"/>
        <v>0</v>
      </c>
      <c r="J23" s="67"/>
      <c r="K23" s="91"/>
      <c r="L23" s="311"/>
    </row>
    <row r="24" spans="1:12" ht="15" thickBot="1">
      <c r="A24" s="503" t="s">
        <v>24</v>
      </c>
      <c r="B24" s="504"/>
      <c r="C24" s="504"/>
      <c r="D24" s="504"/>
      <c r="E24" s="505"/>
      <c r="F24" s="144">
        <f>SUM(F6:F23)</f>
        <v>76007382.75999999</v>
      </c>
      <c r="G24" s="145">
        <f>SUM(G6:G23)</f>
        <v>64710249.440000005</v>
      </c>
      <c r="H24" s="146">
        <f>SUM(H6:H23)</f>
        <v>95880000</v>
      </c>
      <c r="I24" s="147">
        <f t="shared" si="0"/>
        <v>31169750.559999995</v>
      </c>
      <c r="J24" s="512"/>
      <c r="K24" s="513"/>
      <c r="L24" s="514"/>
    </row>
    <row r="25" spans="1:12">
      <c r="A25" s="12">
        <v>1</v>
      </c>
      <c r="B25" s="29" t="s">
        <v>34</v>
      </c>
      <c r="C25" s="15"/>
      <c r="D25" s="15"/>
      <c r="E25" s="15"/>
      <c r="F25" s="130"/>
      <c r="G25" s="130"/>
      <c r="H25" s="130"/>
      <c r="I25" s="130">
        <f>H25-G25</f>
        <v>0</v>
      </c>
      <c r="J25" s="68"/>
      <c r="K25" s="134"/>
      <c r="L25" s="135"/>
    </row>
    <row r="26" spans="1:12">
      <c r="A26" s="7">
        <v>2</v>
      </c>
      <c r="B26" s="30" t="s">
        <v>35</v>
      </c>
      <c r="C26" s="55"/>
      <c r="D26" s="55"/>
      <c r="E26" s="55"/>
      <c r="F26" s="131"/>
      <c r="G26" s="131"/>
      <c r="H26" s="131"/>
      <c r="I26" s="130">
        <f t="shared" ref="I26:I49" si="1">H26-G26</f>
        <v>0</v>
      </c>
      <c r="J26" s="68"/>
      <c r="K26" s="94"/>
      <c r="L26" s="93"/>
    </row>
    <row r="27" spans="1:12">
      <c r="A27" s="7">
        <v>3</v>
      </c>
      <c r="B27" s="30" t="s">
        <v>36</v>
      </c>
      <c r="C27" s="55"/>
      <c r="D27" s="55"/>
      <c r="E27" s="55"/>
      <c r="F27" s="131"/>
      <c r="G27" s="131"/>
      <c r="H27" s="131"/>
      <c r="I27" s="130">
        <f t="shared" si="1"/>
        <v>0</v>
      </c>
      <c r="J27" s="68"/>
      <c r="K27" s="94"/>
      <c r="L27" s="93"/>
    </row>
    <row r="28" spans="1:12">
      <c r="A28" s="7">
        <v>4</v>
      </c>
      <c r="B28" s="30" t="s">
        <v>25</v>
      </c>
      <c r="C28" s="55"/>
      <c r="D28" s="55"/>
      <c r="E28" s="55"/>
      <c r="F28" s="131"/>
      <c r="G28" s="131"/>
      <c r="H28" s="131"/>
      <c r="I28" s="130">
        <f t="shared" si="1"/>
        <v>0</v>
      </c>
      <c r="J28" s="68"/>
      <c r="K28" s="94"/>
      <c r="L28" s="93"/>
    </row>
    <row r="29" spans="1:12">
      <c r="A29" s="7">
        <v>5</v>
      </c>
      <c r="B29" s="30" t="s">
        <v>37</v>
      </c>
      <c r="C29" s="55"/>
      <c r="D29" s="55"/>
      <c r="E29" s="55"/>
      <c r="F29" s="131"/>
      <c r="G29" s="131"/>
      <c r="H29" s="131"/>
      <c r="I29" s="130">
        <f t="shared" si="1"/>
        <v>0</v>
      </c>
      <c r="J29" s="68"/>
      <c r="K29" s="94"/>
      <c r="L29" s="93"/>
    </row>
    <row r="30" spans="1:12">
      <c r="A30" s="7">
        <v>6</v>
      </c>
      <c r="B30" s="30" t="s">
        <v>26</v>
      </c>
      <c r="C30" s="55"/>
      <c r="D30" s="55"/>
      <c r="E30" s="55"/>
      <c r="F30" s="131"/>
      <c r="G30" s="131"/>
      <c r="H30" s="131"/>
      <c r="I30" s="130">
        <f t="shared" si="1"/>
        <v>0</v>
      </c>
      <c r="J30" s="68"/>
      <c r="K30" s="94"/>
      <c r="L30" s="93"/>
    </row>
    <row r="31" spans="1:12">
      <c r="A31" s="7">
        <v>7</v>
      </c>
      <c r="B31" s="30" t="s">
        <v>38</v>
      </c>
      <c r="C31" s="15"/>
      <c r="D31" s="15"/>
      <c r="E31" s="15"/>
      <c r="F31" s="130"/>
      <c r="G31" s="130"/>
      <c r="H31" s="130"/>
      <c r="I31" s="130">
        <f t="shared" si="1"/>
        <v>0</v>
      </c>
      <c r="J31" s="68"/>
      <c r="K31" s="94"/>
      <c r="L31" s="93"/>
    </row>
    <row r="32" spans="1:12">
      <c r="A32" s="7">
        <v>8</v>
      </c>
      <c r="B32" s="30" t="s">
        <v>39</v>
      </c>
      <c r="C32" s="20"/>
      <c r="D32" s="20"/>
      <c r="E32" s="20"/>
      <c r="F32" s="132"/>
      <c r="G32" s="132"/>
      <c r="H32" s="132"/>
      <c r="I32" s="133">
        <f t="shared" si="1"/>
        <v>0</v>
      </c>
      <c r="J32" s="68"/>
      <c r="K32" s="94"/>
      <c r="L32" s="95"/>
    </row>
    <row r="33" spans="1:12">
      <c r="A33" s="7">
        <v>9</v>
      </c>
      <c r="B33" s="30" t="s">
        <v>40</v>
      </c>
      <c r="C33" s="20"/>
      <c r="D33" s="20"/>
      <c r="E33" s="20"/>
      <c r="F33" s="132"/>
      <c r="G33" s="132"/>
      <c r="H33" s="132"/>
      <c r="I33" s="133">
        <f t="shared" si="1"/>
        <v>0</v>
      </c>
      <c r="J33" s="68"/>
      <c r="K33" s="94"/>
      <c r="L33" s="95"/>
    </row>
    <row r="34" spans="1:12">
      <c r="A34" s="7">
        <v>10</v>
      </c>
      <c r="B34" s="30" t="s">
        <v>41</v>
      </c>
      <c r="C34" s="20"/>
      <c r="D34" s="20"/>
      <c r="E34" s="20"/>
      <c r="F34" s="132"/>
      <c r="G34" s="132"/>
      <c r="H34" s="132"/>
      <c r="I34" s="133">
        <f t="shared" si="1"/>
        <v>0</v>
      </c>
      <c r="J34" s="68"/>
      <c r="K34" s="94"/>
      <c r="L34" s="95"/>
    </row>
    <row r="35" spans="1:12">
      <c r="A35" s="7">
        <v>11</v>
      </c>
      <c r="B35" s="30" t="s">
        <v>42</v>
      </c>
      <c r="C35" s="20"/>
      <c r="D35" s="20"/>
      <c r="E35" s="20"/>
      <c r="F35" s="132"/>
      <c r="G35" s="132"/>
      <c r="H35" s="132"/>
      <c r="I35" s="133">
        <f t="shared" si="1"/>
        <v>0</v>
      </c>
      <c r="J35" s="68"/>
      <c r="K35" s="94"/>
      <c r="L35" s="95"/>
    </row>
    <row r="36" spans="1:12">
      <c r="A36" s="7">
        <v>12</v>
      </c>
      <c r="B36" s="30" t="s">
        <v>43</v>
      </c>
      <c r="C36" s="20"/>
      <c r="D36" s="20"/>
      <c r="E36" s="20"/>
      <c r="F36" s="132"/>
      <c r="G36" s="132"/>
      <c r="H36" s="132"/>
      <c r="I36" s="133">
        <f t="shared" si="1"/>
        <v>0</v>
      </c>
      <c r="J36" s="68"/>
      <c r="K36" s="94"/>
      <c r="L36" s="95"/>
    </row>
    <row r="37" spans="1:12" ht="22.1">
      <c r="A37" s="7">
        <v>13</v>
      </c>
      <c r="B37" s="30" t="s">
        <v>44</v>
      </c>
      <c r="C37" s="20"/>
      <c r="D37" s="20"/>
      <c r="E37" s="20"/>
      <c r="F37" s="132"/>
      <c r="G37" s="132"/>
      <c r="H37" s="132"/>
      <c r="I37" s="133">
        <f t="shared" si="1"/>
        <v>0</v>
      </c>
      <c r="J37" s="68"/>
      <c r="K37" s="94"/>
      <c r="L37" s="95"/>
    </row>
    <row r="38" spans="1:12">
      <c r="A38" s="7">
        <v>14</v>
      </c>
      <c r="B38" s="30" t="s">
        <v>45</v>
      </c>
      <c r="C38" s="20"/>
      <c r="D38" s="20"/>
      <c r="E38" s="20"/>
      <c r="F38" s="132"/>
      <c r="G38" s="132"/>
      <c r="H38" s="132"/>
      <c r="I38" s="133">
        <f t="shared" si="1"/>
        <v>0</v>
      </c>
      <c r="J38" s="68"/>
      <c r="K38" s="94"/>
      <c r="L38" s="95"/>
    </row>
    <row r="39" spans="1:12" ht="22.1">
      <c r="A39" s="7">
        <v>15</v>
      </c>
      <c r="B39" s="30" t="s">
        <v>27</v>
      </c>
      <c r="C39" s="20"/>
      <c r="D39" s="20"/>
      <c r="E39" s="20"/>
      <c r="F39" s="132"/>
      <c r="G39" s="132"/>
      <c r="H39" s="132"/>
      <c r="I39" s="133">
        <f t="shared" si="1"/>
        <v>0</v>
      </c>
      <c r="J39" s="68"/>
      <c r="K39" s="94"/>
      <c r="L39" s="95"/>
    </row>
    <row r="40" spans="1:12">
      <c r="A40" s="7">
        <v>16</v>
      </c>
      <c r="B40" s="30" t="s">
        <v>46</v>
      </c>
      <c r="C40" s="20"/>
      <c r="D40" s="20"/>
      <c r="E40" s="20"/>
      <c r="F40" s="132"/>
      <c r="G40" s="132"/>
      <c r="H40" s="132"/>
      <c r="I40" s="133">
        <f t="shared" si="1"/>
        <v>0</v>
      </c>
      <c r="J40" s="68"/>
      <c r="K40" s="94"/>
      <c r="L40" s="95"/>
    </row>
    <row r="41" spans="1:12">
      <c r="A41" s="7">
        <v>17</v>
      </c>
      <c r="B41" s="30" t="s">
        <v>28</v>
      </c>
      <c r="C41" s="20"/>
      <c r="D41" s="20"/>
      <c r="E41" s="20"/>
      <c r="F41" s="132"/>
      <c r="G41" s="132"/>
      <c r="H41" s="132"/>
      <c r="I41" s="133">
        <f t="shared" si="1"/>
        <v>0</v>
      </c>
      <c r="J41" s="68"/>
      <c r="K41" s="94"/>
      <c r="L41" s="95"/>
    </row>
    <row r="42" spans="1:12" ht="22.1">
      <c r="A42" s="7">
        <v>18</v>
      </c>
      <c r="B42" s="30" t="s">
        <v>47</v>
      </c>
      <c r="C42" s="20"/>
      <c r="D42" s="20"/>
      <c r="E42" s="20"/>
      <c r="F42" s="132"/>
      <c r="G42" s="132"/>
      <c r="H42" s="132"/>
      <c r="I42" s="133">
        <f t="shared" si="1"/>
        <v>0</v>
      </c>
      <c r="J42" s="68"/>
      <c r="K42" s="94"/>
      <c r="L42" s="95"/>
    </row>
    <row r="43" spans="1:12" ht="22.1">
      <c r="A43" s="7">
        <v>19</v>
      </c>
      <c r="B43" s="30" t="s">
        <v>48</v>
      </c>
      <c r="C43" s="20"/>
      <c r="D43" s="20"/>
      <c r="E43" s="20"/>
      <c r="F43" s="132"/>
      <c r="G43" s="132"/>
      <c r="H43" s="132"/>
      <c r="I43" s="133">
        <f t="shared" si="1"/>
        <v>0</v>
      </c>
      <c r="J43" s="68"/>
      <c r="K43" s="94"/>
      <c r="L43" s="95"/>
    </row>
    <row r="44" spans="1:12" ht="22.1">
      <c r="A44" s="7">
        <v>20</v>
      </c>
      <c r="B44" s="30" t="s">
        <v>29</v>
      </c>
      <c r="C44" s="20"/>
      <c r="D44" s="20"/>
      <c r="E44" s="20"/>
      <c r="F44" s="132"/>
      <c r="G44" s="132"/>
      <c r="H44" s="132"/>
      <c r="I44" s="133">
        <f t="shared" si="1"/>
        <v>0</v>
      </c>
      <c r="J44" s="68"/>
      <c r="K44" s="94"/>
      <c r="L44" s="95"/>
    </row>
    <row r="45" spans="1:12">
      <c r="A45" s="7">
        <v>21</v>
      </c>
      <c r="B45" s="30" t="s">
        <v>49</v>
      </c>
      <c r="C45" s="20"/>
      <c r="D45" s="20"/>
      <c r="E45" s="20"/>
      <c r="F45" s="132"/>
      <c r="G45" s="132"/>
      <c r="H45" s="132"/>
      <c r="I45" s="133">
        <f t="shared" si="1"/>
        <v>0</v>
      </c>
      <c r="J45" s="68"/>
      <c r="K45" s="94"/>
      <c r="L45" s="93"/>
    </row>
    <row r="46" spans="1:12">
      <c r="A46" s="7">
        <v>22</v>
      </c>
      <c r="B46" s="30" t="s">
        <v>30</v>
      </c>
      <c r="C46" s="20"/>
      <c r="D46" s="20"/>
      <c r="E46" s="20"/>
      <c r="F46" s="132"/>
      <c r="G46" s="132"/>
      <c r="H46" s="132"/>
      <c r="I46" s="133">
        <f t="shared" si="1"/>
        <v>0</v>
      </c>
      <c r="J46" s="68"/>
      <c r="K46" s="94"/>
      <c r="L46" s="95"/>
    </row>
    <row r="47" spans="1:12">
      <c r="A47" s="7">
        <v>23</v>
      </c>
      <c r="B47" s="30" t="s">
        <v>50</v>
      </c>
      <c r="C47" s="20"/>
      <c r="D47" s="20"/>
      <c r="E47" s="20"/>
      <c r="F47" s="132"/>
      <c r="G47" s="132"/>
      <c r="H47" s="132"/>
      <c r="I47" s="133">
        <f t="shared" si="1"/>
        <v>0</v>
      </c>
      <c r="J47" s="68"/>
      <c r="K47" s="94"/>
      <c r="L47" s="95"/>
    </row>
    <row r="48" spans="1:12">
      <c r="A48" s="8">
        <v>24</v>
      </c>
      <c r="B48" s="27" t="s">
        <v>51</v>
      </c>
      <c r="C48" s="20"/>
      <c r="D48" s="20"/>
      <c r="E48" s="20"/>
      <c r="F48" s="132"/>
      <c r="G48" s="132"/>
      <c r="H48" s="132"/>
      <c r="I48" s="133">
        <f t="shared" si="1"/>
        <v>0</v>
      </c>
      <c r="J48" s="68"/>
      <c r="K48" s="94"/>
      <c r="L48" s="95"/>
    </row>
    <row r="49" spans="1:12" ht="22.85" thickBot="1">
      <c r="A49" s="11">
        <v>25</v>
      </c>
      <c r="B49" s="27" t="s">
        <v>31</v>
      </c>
      <c r="C49" s="20"/>
      <c r="D49" s="20"/>
      <c r="E49" s="20"/>
      <c r="F49" s="132"/>
      <c r="G49" s="132"/>
      <c r="H49" s="132"/>
      <c r="I49" s="133">
        <f t="shared" si="1"/>
        <v>0</v>
      </c>
      <c r="J49" s="68"/>
      <c r="K49" s="96"/>
      <c r="L49" s="95"/>
    </row>
    <row r="50" spans="1:12" ht="15.7" thickTop="1" thickBot="1">
      <c r="A50" s="503" t="s">
        <v>32</v>
      </c>
      <c r="B50" s="504"/>
      <c r="C50" s="504"/>
      <c r="D50" s="504"/>
      <c r="E50" s="505"/>
      <c r="F50" s="136">
        <f>SUM(F25:F49)</f>
        <v>0</v>
      </c>
      <c r="G50" s="136">
        <f>SUM(G25:G49)</f>
        <v>0</v>
      </c>
      <c r="H50" s="149">
        <f ca="1">SUM(H25:H50)</f>
        <v>0</v>
      </c>
      <c r="I50" s="150">
        <f ca="1">H50-G50</f>
        <v>0</v>
      </c>
      <c r="J50" s="481"/>
      <c r="K50" s="481"/>
      <c r="L50" s="482"/>
    </row>
    <row r="51" spans="1:12" ht="15.7" thickTop="1" thickBot="1">
      <c r="A51" s="500" t="s">
        <v>33</v>
      </c>
      <c r="B51" s="501"/>
      <c r="C51" s="501"/>
      <c r="D51" s="501"/>
      <c r="E51" s="501"/>
      <c r="F51" s="139">
        <f>SUM(F50)</f>
        <v>0</v>
      </c>
      <c r="G51" s="137">
        <f>SUM(G50,G24)</f>
        <v>64710249.440000005</v>
      </c>
      <c r="H51" s="138">
        <f>SUM(H6:H23,H25:H49)</f>
        <v>95880000</v>
      </c>
      <c r="I51" s="148">
        <f>SUM(I6:I16,I26:I49)</f>
        <v>31621960.559999999</v>
      </c>
      <c r="J51" s="483"/>
      <c r="K51" s="483"/>
      <c r="L51" s="484"/>
    </row>
  </sheetData>
  <mergeCells count="11">
    <mergeCell ref="A50:E50"/>
    <mergeCell ref="J50:L51"/>
    <mergeCell ref="A51:E51"/>
    <mergeCell ref="A24:E24"/>
    <mergeCell ref="J24:L24"/>
    <mergeCell ref="A1:J1"/>
    <mergeCell ref="A3:J3"/>
    <mergeCell ref="A4:J4"/>
    <mergeCell ref="G2:H2"/>
    <mergeCell ref="A11:A16"/>
    <mergeCell ref="B11:B16"/>
  </mergeCells>
  <conditionalFormatting sqref="F13:F14 F16">
    <cfRule type="expression" priority="1" stopIfTrue="1">
      <formula>"_ # ##0,00_ "</formula>
    </cfRule>
  </conditionalFormatting>
  <pageMargins left="0.23622047244094488" right="0.23622047244094488" top="0.55118110236220474" bottom="0.74803149606299213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C14" sqref="C14"/>
    </sheetView>
  </sheetViews>
  <sheetFormatPr defaultRowHeight="14.3"/>
  <sheetData>
    <row r="1" spans="1:1">
      <c r="A1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5-50</vt:lpstr>
      <vt:lpstr>50-199</vt:lpstr>
      <vt:lpstr>200-1 999</vt:lpstr>
      <vt:lpstr>nad 2 mil.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</dc:creator>
  <cp:lastModifiedBy>Jitka Jarošová</cp:lastModifiedBy>
  <cp:lastPrinted>2014-12-30T12:36:19Z</cp:lastPrinted>
  <dcterms:created xsi:type="dcterms:W3CDTF">2014-01-27T12:38:44Z</dcterms:created>
  <dcterms:modified xsi:type="dcterms:W3CDTF">2015-01-12T11:05:24Z</dcterms:modified>
</cp:coreProperties>
</file>