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6380" windowHeight="8190" activeTab="4"/>
  </bookViews>
  <sheets>
    <sheet name="Rekapitulace" sheetId="3" r:id="rId1"/>
    <sheet name="Provoz.příjmy" sheetId="2" r:id="rId2"/>
    <sheet name="Kap.příjmy" sheetId="5" r:id="rId3"/>
    <sheet name="Provoz.výdaje" sheetId="4" r:id="rId4"/>
    <sheet name="Financování" sheetId="7" r:id="rId5"/>
  </sheets>
  <definedNames>
    <definedName name="Excel_BuiltIn__FilterDatabase_4">#REF!</definedName>
    <definedName name="_xlnm.Print_Area" localSheetId="1">Provoz.příjmy!$B$1:$K$152</definedName>
  </definedNames>
  <calcPr calcId="125725"/>
</workbook>
</file>

<file path=xl/calcChain.xml><?xml version="1.0" encoding="utf-8"?>
<calcChain xmlns="http://schemas.openxmlformats.org/spreadsheetml/2006/main">
  <c r="L149" i="4"/>
  <c r="L128"/>
  <c r="M295"/>
  <c r="M294"/>
  <c r="M292"/>
  <c r="M290"/>
  <c r="M289"/>
  <c r="M286"/>
  <c r="M285"/>
  <c r="M284"/>
  <c r="M283"/>
  <c r="M282"/>
  <c r="M281"/>
  <c r="M280"/>
  <c r="M279"/>
  <c r="M278"/>
  <c r="M277"/>
  <c r="M276"/>
  <c r="M275"/>
  <c r="M274"/>
  <c r="M273"/>
  <c r="M272"/>
  <c r="M271"/>
  <c r="M270"/>
  <c r="M269"/>
  <c r="M268"/>
  <c r="M267"/>
  <c r="M266"/>
  <c r="M248"/>
  <c r="M247"/>
  <c r="M244"/>
  <c r="M243"/>
  <c r="M242"/>
  <c r="M239"/>
  <c r="M238"/>
  <c r="M237"/>
  <c r="M234"/>
  <c r="M233"/>
  <c r="M232"/>
  <c r="M231"/>
  <c r="M228"/>
  <c r="M227"/>
  <c r="M226"/>
  <c r="M225"/>
  <c r="M223"/>
  <c r="M222"/>
  <c r="M221"/>
  <c r="M220"/>
  <c r="M219"/>
  <c r="M217"/>
  <c r="M216"/>
  <c r="M213"/>
  <c r="M211"/>
  <c r="M209"/>
  <c r="M208"/>
  <c r="M207"/>
  <c r="M195"/>
  <c r="M194"/>
  <c r="M193"/>
  <c r="M192"/>
  <c r="M191"/>
  <c r="M189"/>
  <c r="M188"/>
  <c r="M187"/>
  <c r="M185"/>
  <c r="M184"/>
  <c r="M183"/>
  <c r="M181"/>
  <c r="M180"/>
  <c r="M179"/>
  <c r="M178"/>
  <c r="M177"/>
  <c r="M175"/>
  <c r="M174"/>
  <c r="M173"/>
  <c r="M172"/>
  <c r="M171"/>
  <c r="M169"/>
  <c r="M168"/>
  <c r="M167"/>
  <c r="M165"/>
  <c r="M164"/>
  <c r="M163"/>
  <c r="M161"/>
  <c r="M160"/>
  <c r="M158"/>
  <c r="M157"/>
  <c r="M150"/>
  <c r="M148"/>
  <c r="M147"/>
  <c r="M145"/>
  <c r="M144"/>
  <c r="M143"/>
  <c r="M140"/>
  <c r="M139"/>
  <c r="M138"/>
  <c r="M136"/>
  <c r="M135"/>
  <c r="M133"/>
  <c r="M132"/>
  <c r="M131"/>
  <c r="M130"/>
  <c r="M129"/>
  <c r="M127"/>
  <c r="M125"/>
  <c r="M124"/>
  <c r="M123"/>
  <c r="M122"/>
  <c r="M121"/>
  <c r="M120"/>
  <c r="M119"/>
  <c r="M118"/>
  <c r="M117"/>
  <c r="M116"/>
  <c r="M115"/>
  <c r="M114"/>
  <c r="M111"/>
  <c r="M110"/>
  <c r="M108"/>
  <c r="M107"/>
  <c r="M106"/>
  <c r="M98"/>
  <c r="M97"/>
  <c r="M96"/>
  <c r="M95"/>
  <c r="M94"/>
  <c r="M93"/>
  <c r="M92"/>
  <c r="M89"/>
  <c r="M88"/>
  <c r="M87"/>
  <c r="M85"/>
  <c r="M82"/>
  <c r="M80"/>
  <c r="M79"/>
  <c r="M76"/>
  <c r="M75"/>
  <c r="M74"/>
  <c r="M73"/>
  <c r="M72"/>
  <c r="M71"/>
  <c r="M70"/>
  <c r="M69"/>
  <c r="M68"/>
  <c r="M67"/>
  <c r="M66"/>
  <c r="M65"/>
  <c r="M63"/>
  <c r="M61"/>
  <c r="M59"/>
  <c r="M58"/>
  <c r="M57"/>
  <c r="M56"/>
  <c r="M54"/>
  <c r="M44"/>
  <c r="M43"/>
  <c r="M41"/>
  <c r="M39"/>
  <c r="M37"/>
  <c r="M36"/>
  <c r="M35"/>
  <c r="M33"/>
  <c r="M32"/>
  <c r="M31"/>
  <c r="M30"/>
  <c r="M29"/>
  <c r="M28"/>
  <c r="M26"/>
  <c r="M25"/>
  <c r="M23"/>
  <c r="M22"/>
  <c r="M21"/>
  <c r="M18"/>
  <c r="M17"/>
  <c r="M16"/>
  <c r="M15"/>
  <c r="M12"/>
  <c r="M11"/>
  <c r="M10"/>
  <c r="M9"/>
  <c r="J8" l="1"/>
  <c r="J25" i="5"/>
  <c r="J12"/>
  <c r="J89" i="2"/>
  <c r="J83" s="1"/>
  <c r="J82" s="1"/>
  <c r="F16" i="3" s="1"/>
  <c r="J67" i="2"/>
  <c r="J58"/>
  <c r="J35"/>
  <c r="J33"/>
  <c r="J17"/>
  <c r="L293" i="4"/>
  <c r="L288"/>
  <c r="L261"/>
  <c r="L246"/>
  <c r="L241"/>
  <c r="L236"/>
  <c r="L235" s="1"/>
  <c r="L230"/>
  <c r="L224"/>
  <c r="L218"/>
  <c r="L215"/>
  <c r="L212"/>
  <c r="L206"/>
  <c r="L190"/>
  <c r="L186"/>
  <c r="L182"/>
  <c r="L170"/>
  <c r="L166"/>
  <c r="L162" s="1"/>
  <c r="L159"/>
  <c r="L146"/>
  <c r="L142"/>
  <c r="L137"/>
  <c r="L134"/>
  <c r="L126"/>
  <c r="L113"/>
  <c r="L109"/>
  <c r="L105"/>
  <c r="L91"/>
  <c r="L86"/>
  <c r="L84"/>
  <c r="L81"/>
  <c r="L78"/>
  <c r="L77" s="1"/>
  <c r="L64"/>
  <c r="L55"/>
  <c r="L48"/>
  <c r="L42"/>
  <c r="L40"/>
  <c r="L34"/>
  <c r="L27"/>
  <c r="L24"/>
  <c r="L20"/>
  <c r="L14"/>
  <c r="L8"/>
  <c r="K8"/>
  <c r="J236"/>
  <c r="K236"/>
  <c r="K105"/>
  <c r="K48"/>
  <c r="J105"/>
  <c r="J48"/>
  <c r="K186"/>
  <c r="C37" i="3"/>
  <c r="C21"/>
  <c r="C28" s="1"/>
  <c r="M9" i="7"/>
  <c r="M13" s="1"/>
  <c r="F20" i="3"/>
  <c r="J13" i="5"/>
  <c r="F19" i="3"/>
  <c r="K293" i="4"/>
  <c r="K291" s="1"/>
  <c r="K288"/>
  <c r="K287" s="1"/>
  <c r="K261"/>
  <c r="K246"/>
  <c r="K241"/>
  <c r="K235"/>
  <c r="K230"/>
  <c r="K229" s="1"/>
  <c r="K224"/>
  <c r="K218"/>
  <c r="K215"/>
  <c r="K212"/>
  <c r="K206"/>
  <c r="K190"/>
  <c r="K182"/>
  <c r="K170"/>
  <c r="K166"/>
  <c r="K159"/>
  <c r="K149"/>
  <c r="M149" s="1"/>
  <c r="K146"/>
  <c r="K142"/>
  <c r="K137"/>
  <c r="K134"/>
  <c r="K128"/>
  <c r="K113"/>
  <c r="K109"/>
  <c r="K91"/>
  <c r="K90" s="1"/>
  <c r="K86"/>
  <c r="K84"/>
  <c r="K81"/>
  <c r="K78"/>
  <c r="K77" s="1"/>
  <c r="K64"/>
  <c r="K62" s="1"/>
  <c r="K55"/>
  <c r="K53" s="1"/>
  <c r="K46"/>
  <c r="K42"/>
  <c r="K40"/>
  <c r="K34"/>
  <c r="K27"/>
  <c r="K24"/>
  <c r="K20"/>
  <c r="K14"/>
  <c r="K13" s="1"/>
  <c r="J288"/>
  <c r="J261"/>
  <c r="J246"/>
  <c r="J206"/>
  <c r="J113"/>
  <c r="J109"/>
  <c r="J86"/>
  <c r="J14"/>
  <c r="L38" l="1"/>
  <c r="M8"/>
  <c r="M235"/>
  <c r="K126"/>
  <c r="M128"/>
  <c r="L90"/>
  <c r="M90" s="1"/>
  <c r="M91"/>
  <c r="L291"/>
  <c r="M291" s="1"/>
  <c r="M293"/>
  <c r="M24"/>
  <c r="M34"/>
  <c r="M40"/>
  <c r="M48"/>
  <c r="M64"/>
  <c r="M78"/>
  <c r="M84"/>
  <c r="M109"/>
  <c r="M126"/>
  <c r="M137"/>
  <c r="M146"/>
  <c r="M170"/>
  <c r="M186"/>
  <c r="M206"/>
  <c r="M215"/>
  <c r="M224"/>
  <c r="M241"/>
  <c r="L19"/>
  <c r="M20"/>
  <c r="L46"/>
  <c r="M46" s="1"/>
  <c r="M81"/>
  <c r="L176"/>
  <c r="M182"/>
  <c r="L210"/>
  <c r="M212"/>
  <c r="L229"/>
  <c r="M229" s="1"/>
  <c r="M230"/>
  <c r="L287"/>
  <c r="M287" s="1"/>
  <c r="M288"/>
  <c r="M27"/>
  <c r="M42"/>
  <c r="M77"/>
  <c r="M86"/>
  <c r="M105"/>
  <c r="M113"/>
  <c r="M134"/>
  <c r="M142"/>
  <c r="M159"/>
  <c r="M166"/>
  <c r="M190"/>
  <c r="M218"/>
  <c r="M236"/>
  <c r="M246"/>
  <c r="M55"/>
  <c r="L47"/>
  <c r="L62"/>
  <c r="M62" s="1"/>
  <c r="L53"/>
  <c r="M53" s="1"/>
  <c r="L240"/>
  <c r="M255"/>
  <c r="L13"/>
  <c r="M13" s="1"/>
  <c r="M14"/>
  <c r="L141"/>
  <c r="L83"/>
  <c r="L112"/>
  <c r="K240"/>
  <c r="K112"/>
  <c r="K47"/>
  <c r="K38"/>
  <c r="M38" s="1"/>
  <c r="K210"/>
  <c r="K176"/>
  <c r="K162"/>
  <c r="M162" s="1"/>
  <c r="K19"/>
  <c r="K83"/>
  <c r="E27" i="3"/>
  <c r="E16"/>
  <c r="E15"/>
  <c r="E14"/>
  <c r="D22"/>
  <c r="D27" s="1"/>
  <c r="D21"/>
  <c r="D20"/>
  <c r="D19"/>
  <c r="D16"/>
  <c r="D15"/>
  <c r="D14"/>
  <c r="J241" i="4"/>
  <c r="J240" s="1"/>
  <c r="J287"/>
  <c r="J293"/>
  <c r="J291" s="1"/>
  <c r="J235"/>
  <c r="J230"/>
  <c r="J229" s="1"/>
  <c r="J224"/>
  <c r="J218"/>
  <c r="J215"/>
  <c r="J212"/>
  <c r="J190"/>
  <c r="J186"/>
  <c r="J182"/>
  <c r="J170"/>
  <c r="J166"/>
  <c r="J159"/>
  <c r="J149"/>
  <c r="J146"/>
  <c r="J142"/>
  <c r="J137"/>
  <c r="J134"/>
  <c r="J128"/>
  <c r="J126" s="1"/>
  <c r="J91"/>
  <c r="J90" s="1"/>
  <c r="J84"/>
  <c r="J81"/>
  <c r="J46" s="1"/>
  <c r="J78"/>
  <c r="J77" s="1"/>
  <c r="J64"/>
  <c r="J62" s="1"/>
  <c r="J55"/>
  <c r="J42"/>
  <c r="J40"/>
  <c r="J34"/>
  <c r="J27"/>
  <c r="J24"/>
  <c r="J20"/>
  <c r="J13"/>
  <c r="J11" i="2"/>
  <c r="J76"/>
  <c r="J70"/>
  <c r="J38"/>
  <c r="J19"/>
  <c r="J19" i="4" l="1"/>
  <c r="M83"/>
  <c r="M47"/>
  <c r="M210"/>
  <c r="M176"/>
  <c r="M19"/>
  <c r="M112"/>
  <c r="M240"/>
  <c r="L45"/>
  <c r="K141"/>
  <c r="M141" s="1"/>
  <c r="K45"/>
  <c r="D28" i="3"/>
  <c r="E12"/>
  <c r="E21" s="1"/>
  <c r="E29" s="1"/>
  <c r="J210" i="4"/>
  <c r="J47"/>
  <c r="J45" s="1"/>
  <c r="J53"/>
  <c r="J176"/>
  <c r="J83"/>
  <c r="J38"/>
  <c r="J112"/>
  <c r="J162"/>
  <c r="J141" s="1"/>
  <c r="J37" i="2"/>
  <c r="F15" i="3" s="1"/>
  <c r="J10" i="2"/>
  <c r="K296" i="4" l="1"/>
  <c r="M45"/>
  <c r="L296"/>
  <c r="F22" i="3" s="1"/>
  <c r="J145" i="2"/>
  <c r="F14" i="3"/>
  <c r="F12" s="1"/>
  <c r="J296" i="4"/>
  <c r="M296" l="1"/>
  <c r="D36" i="3"/>
  <c r="F21"/>
  <c r="F23" s="1"/>
  <c r="F26" s="1"/>
  <c r="C36"/>
  <c r="C38" s="1"/>
  <c r="D37" l="1"/>
  <c r="E37" s="1"/>
  <c r="F27"/>
  <c r="F29" s="1"/>
  <c r="E36"/>
  <c r="E38" s="1"/>
  <c r="D38" l="1"/>
</calcChain>
</file>

<file path=xl/sharedStrings.xml><?xml version="1.0" encoding="utf-8"?>
<sst xmlns="http://schemas.openxmlformats.org/spreadsheetml/2006/main" count="1007" uniqueCount="502">
  <si>
    <t>x</t>
  </si>
  <si>
    <t>Provozní rozpočet - příjmy</t>
  </si>
  <si>
    <t>(v tis. Kč)</t>
  </si>
  <si>
    <t>upravený</t>
  </si>
  <si>
    <t>Par.</t>
  </si>
  <si>
    <t>Pol.</t>
  </si>
  <si>
    <t>Zodp.</t>
  </si>
  <si>
    <t xml:space="preserve">rozpočet </t>
  </si>
  <si>
    <t>odbor</t>
  </si>
  <si>
    <t>Třída 1 - daňové příjmy</t>
  </si>
  <si>
    <t>OE</t>
  </si>
  <si>
    <t>Daně z příjmů, zisku a kapitálových výnosů</t>
  </si>
  <si>
    <t xml:space="preserve">   daň z příjmů fyzických osob ze závislé činnosti</t>
  </si>
  <si>
    <t xml:space="preserve">   daň z příjmů fyzických osob z kapitálových výnosů</t>
  </si>
  <si>
    <t xml:space="preserve">   daň z příjmů právnických osob </t>
  </si>
  <si>
    <t xml:space="preserve">   daň z příjmů právnických osob za město</t>
  </si>
  <si>
    <t>Daně ze zboží a služeb v tuzemsku</t>
  </si>
  <si>
    <t xml:space="preserve">   daň z přidané hodnoty</t>
  </si>
  <si>
    <t>Daně a poplatky z vybraných činností a služeb</t>
  </si>
  <si>
    <t>OZP</t>
  </si>
  <si>
    <t xml:space="preserve">   poplatky za vypouštění škodlivých látek aj.</t>
  </si>
  <si>
    <t xml:space="preserve">   odvody za odnětí půdy ze zemědělského PF</t>
  </si>
  <si>
    <t xml:space="preserve">   poplatky za komunální odpad</t>
  </si>
  <si>
    <t xml:space="preserve">   poplatek ze psů</t>
  </si>
  <si>
    <t xml:space="preserve">   poplatek za rekreační pobyt</t>
  </si>
  <si>
    <t>OSC</t>
  </si>
  <si>
    <t xml:space="preserve">   poplatek za užívání veřejného prostranství</t>
  </si>
  <si>
    <t xml:space="preserve">   poplatek z ubytovací kapacity</t>
  </si>
  <si>
    <t xml:space="preserve">   poplatek za provozovaný výherní hrací přístroj</t>
  </si>
  <si>
    <t xml:space="preserve">   příjmy za zkoušky z odborné způsobilosti</t>
  </si>
  <si>
    <t>Správní poplatky</t>
  </si>
  <si>
    <t xml:space="preserve">   správní poplatky</t>
  </si>
  <si>
    <t>Majetkové daně</t>
  </si>
  <si>
    <t xml:space="preserve">   daň z nemovitosti</t>
  </si>
  <si>
    <t>Třída 2 - nedaňové příjmy</t>
  </si>
  <si>
    <t xml:space="preserve">Příjmy z vlastní činnosti </t>
  </si>
  <si>
    <t xml:space="preserve">   veterinární péče - služby útulku</t>
  </si>
  <si>
    <t>MP</t>
  </si>
  <si>
    <t xml:space="preserve">   komunikace - parkovací automaty</t>
  </si>
  <si>
    <t>OMH</t>
  </si>
  <si>
    <t xml:space="preserve">   nájem bytů - služby</t>
  </si>
  <si>
    <t xml:space="preserve">   pohřebnictví - služby</t>
  </si>
  <si>
    <t xml:space="preserve">   ostatní nakládání s odpady - služby EKOKOM</t>
  </si>
  <si>
    <t>OPO</t>
  </si>
  <si>
    <t xml:space="preserve">   činnost místní správy - kopírování, služby</t>
  </si>
  <si>
    <t>Příjmy z pronájmu majetku</t>
  </si>
  <si>
    <t xml:space="preserve">   komunální služby - věcná břemena</t>
  </si>
  <si>
    <t xml:space="preserve">   komunální služby - pozemky</t>
  </si>
  <si>
    <t xml:space="preserve">   bytové hospodářství</t>
  </si>
  <si>
    <t xml:space="preserve">   nebytové hospodářství - nebytové prostory</t>
  </si>
  <si>
    <t xml:space="preserve">   veřejné osvětlení - sloupy VO, reklama</t>
  </si>
  <si>
    <t xml:space="preserve">   pohřebnictví - kaple</t>
  </si>
  <si>
    <t>OR</t>
  </si>
  <si>
    <t xml:space="preserve">   změny územního plánu - podíl žadatelů</t>
  </si>
  <si>
    <t xml:space="preserve">   péče o vzhled obcí - zelené plochy</t>
  </si>
  <si>
    <t>Příjmy z finančního majetku</t>
  </si>
  <si>
    <t xml:space="preserve">   příjmy z finančních operací - úroky</t>
  </si>
  <si>
    <t>Přijaté sankční platby a vratky transferů</t>
  </si>
  <si>
    <t>OSU</t>
  </si>
  <si>
    <t xml:space="preserve">   ostatní správa v prům., staveb., obch. a službách</t>
  </si>
  <si>
    <t xml:space="preserve">   ostatní správa v ochraně životního prostředí</t>
  </si>
  <si>
    <t xml:space="preserve">   bezpečnost a veřejný pořádek</t>
  </si>
  <si>
    <t xml:space="preserve">   činnost místní správy</t>
  </si>
  <si>
    <t>Příjmy z prodeje nekapitálového majetku a ostatní nedaňové příjmy</t>
  </si>
  <si>
    <t xml:space="preserve">   přijaté dary</t>
  </si>
  <si>
    <t xml:space="preserve">   přijaté pojistné náhrady</t>
  </si>
  <si>
    <t xml:space="preserve">   přijaté nekapitálové příspěvky a náhrady</t>
  </si>
  <si>
    <t xml:space="preserve">   ostatní nedaňové příjmy j. n.</t>
  </si>
  <si>
    <t>Třída 4 - přijaté dotace</t>
  </si>
  <si>
    <t>Neinvestiční přijaté transfery</t>
  </si>
  <si>
    <t>Neinvestiční transfery z všeob. pokladní správy SR</t>
  </si>
  <si>
    <t>Neinvestiční přijaté transfery ze SR celkem</t>
  </si>
  <si>
    <t xml:space="preserve">   na školství</t>
  </si>
  <si>
    <t xml:space="preserve">   na výkon státní správy</t>
  </si>
  <si>
    <t>Ostatní neinvestiční přijaté transfery ze SR</t>
  </si>
  <si>
    <t>Neinvestiční transfery od obcí</t>
  </si>
  <si>
    <t>Neinvestiční transfery od krajů</t>
  </si>
  <si>
    <t>PROVOZNÍ PŘÍJMY CELKEM</t>
  </si>
  <si>
    <t xml:space="preserve"> </t>
  </si>
  <si>
    <t>na r. 2012</t>
  </si>
  <si>
    <t xml:space="preserve">   ostatní záležitosti v dopravě</t>
  </si>
  <si>
    <t>rozpočet</t>
  </si>
  <si>
    <t>Ukazatel</t>
  </si>
  <si>
    <t>Schválený</t>
  </si>
  <si>
    <t xml:space="preserve">Upravený </t>
  </si>
  <si>
    <t>Provozní příjmy</t>
  </si>
  <si>
    <t>z toho:</t>
  </si>
  <si>
    <t xml:space="preserve">      daňové příjmy</t>
  </si>
  <si>
    <t xml:space="preserve">      nedaňové příjmy</t>
  </si>
  <si>
    <t xml:space="preserve">      dotace</t>
  </si>
  <si>
    <t>Kapitálové příjmy</t>
  </si>
  <si>
    <t xml:space="preserve">       příjmy z prodeje majetku</t>
  </si>
  <si>
    <t xml:space="preserve">       investiční dotace</t>
  </si>
  <si>
    <t>PŘÍJMY CELKEM</t>
  </si>
  <si>
    <t>Provozní výdaje</t>
  </si>
  <si>
    <t>VÝDAJE CELKEM</t>
  </si>
  <si>
    <t>FINANCOVÁNÍ , tj.</t>
  </si>
  <si>
    <t>rozdíl mezi příjmy a výdaji</t>
  </si>
  <si>
    <t>zodpovědný</t>
  </si>
  <si>
    <t>10 - zemědělství, lesní hospodářství a rybářství</t>
  </si>
  <si>
    <t>OŽP</t>
  </si>
  <si>
    <t>R          400</t>
  </si>
  <si>
    <t>21 - obchod a služby</t>
  </si>
  <si>
    <t>(OR)/OPO</t>
  </si>
  <si>
    <t>R          200</t>
  </si>
  <si>
    <t>X</t>
  </si>
  <si>
    <t>22 - doprava</t>
  </si>
  <si>
    <t>3700, 3701</t>
  </si>
  <si>
    <t>OSČ</t>
  </si>
  <si>
    <t>23 - vodní hospodářství</t>
  </si>
  <si>
    <t>31, 32 - vzdělávání a školské služby</t>
  </si>
  <si>
    <t>OŠK</t>
  </si>
  <si>
    <t xml:space="preserve">               Májová</t>
  </si>
  <si>
    <t xml:space="preserve">               Riegrova</t>
  </si>
  <si>
    <t xml:space="preserve">               Liliová</t>
  </si>
  <si>
    <t xml:space="preserve">               Klostermannova</t>
  </si>
  <si>
    <t xml:space="preserve">                Školní</t>
  </si>
  <si>
    <t xml:space="preserve">                Vrchlického</t>
  </si>
  <si>
    <t xml:space="preserve">                Na Stráni</t>
  </si>
  <si>
    <t xml:space="preserve">                Na Pěšině</t>
  </si>
  <si>
    <t xml:space="preserve">                Máchovo nám.</t>
  </si>
  <si>
    <t xml:space="preserve">                Kosmonautů</t>
  </si>
  <si>
    <t xml:space="preserve">                Komenského </t>
  </si>
  <si>
    <t xml:space="preserve">                Kamenická</t>
  </si>
  <si>
    <t xml:space="preserve">                Březová</t>
  </si>
  <si>
    <t xml:space="preserve">                Míru </t>
  </si>
  <si>
    <t xml:space="preserve">                Vojanova </t>
  </si>
  <si>
    <t xml:space="preserve">               Jungmannova</t>
  </si>
  <si>
    <t xml:space="preserve">               Sládkova </t>
  </si>
  <si>
    <t>33 - kultura</t>
  </si>
  <si>
    <t>R        1 300</t>
  </si>
  <si>
    <t xml:space="preserve">      z toho: provoz Střelnice - rezerva města</t>
  </si>
  <si>
    <t>R         1 000</t>
  </si>
  <si>
    <t xml:space="preserve">                  ostatní</t>
  </si>
  <si>
    <t xml:space="preserve">    obnova kulturních památek</t>
  </si>
  <si>
    <t>34 - tělovýchova a zájmová činnost</t>
  </si>
  <si>
    <t>R         1 200</t>
  </si>
  <si>
    <t>R           500</t>
  </si>
  <si>
    <t>3545,5108,5109,3547</t>
  </si>
  <si>
    <t>35 - zdravotnictví</t>
  </si>
  <si>
    <t>OSV</t>
  </si>
  <si>
    <t>36 - bydlení, komunální služby a územní rozvoj</t>
  </si>
  <si>
    <t>0902,0911</t>
  </si>
  <si>
    <t>OSÚ</t>
  </si>
  <si>
    <t>5452,2260,5450,5145 atd.</t>
  </si>
  <si>
    <t xml:space="preserve">    provoz</t>
  </si>
  <si>
    <t>PRIM</t>
  </si>
  <si>
    <t xml:space="preserve">    platy</t>
  </si>
  <si>
    <t>37 - ochrana životního prostředí</t>
  </si>
  <si>
    <t>2117,3557,2217</t>
  </si>
  <si>
    <t>R         2 000</t>
  </si>
  <si>
    <t>3560,3562,3563</t>
  </si>
  <si>
    <t>43 - sociální služby</t>
  </si>
  <si>
    <t>6255,6257,6258,6292</t>
  </si>
  <si>
    <t>6245,6247,7813 atd.</t>
  </si>
  <si>
    <t>52 - civilní připravenost na krizové stavy</t>
  </si>
  <si>
    <t>53 - bezpečnost a veřejný pořádek</t>
  </si>
  <si>
    <t>platy a odvody SP a ZP - rezerva města</t>
  </si>
  <si>
    <t>R          1 000</t>
  </si>
  <si>
    <t>55 - požární ochrana</t>
  </si>
  <si>
    <t>61 - všeobecná veřejná správa</t>
  </si>
  <si>
    <t>5242,5245 atd.</t>
  </si>
  <si>
    <t>X,5234</t>
  </si>
  <si>
    <t>R          7 684</t>
  </si>
  <si>
    <t>9003-9007</t>
  </si>
  <si>
    <t>63 - finanční operace</t>
  </si>
  <si>
    <t>64 - ostatní činnosti</t>
  </si>
  <si>
    <t>PROVOZNÍ VÝDAJE CELKEM</t>
  </si>
  <si>
    <t>Třída 3 - kapitálové příjmy</t>
  </si>
  <si>
    <t xml:space="preserve">   bytové hospodářství - prodej bytů</t>
  </si>
  <si>
    <t xml:space="preserve">   prodej pozemků a ostatní</t>
  </si>
  <si>
    <t>Třída 4 - investiční dotace</t>
  </si>
  <si>
    <t>KAPITÁLOVÉ PŘÍJMY CELKEM</t>
  </si>
  <si>
    <t>Paragraf</t>
  </si>
  <si>
    <t>k 7.2.2012</t>
  </si>
  <si>
    <t>RM</t>
  </si>
  <si>
    <t>č. 1-2</t>
  </si>
  <si>
    <t>Upravený</t>
  </si>
  <si>
    <t xml:space="preserve">                                         Provozní rozpočet - výdaje</t>
  </si>
  <si>
    <t>Kapitálový rozpočet - příjmy</t>
  </si>
  <si>
    <t>Třída 8 - financování</t>
  </si>
  <si>
    <t xml:space="preserve">Schválený </t>
  </si>
  <si>
    <t>FINANCOVÁNÍ CELKEM</t>
  </si>
  <si>
    <t xml:space="preserve">             (v tis. Kč)</t>
  </si>
  <si>
    <t>Položka</t>
  </si>
  <si>
    <t>Zodpovědný</t>
  </si>
  <si>
    <t xml:space="preserve">   daň z příjmů fyzických osob ze samostatné výdělečné činnosti</t>
  </si>
  <si>
    <t>Org.</t>
  </si>
  <si>
    <t xml:space="preserve">                 dotace nájemci SD Střelnice</t>
  </si>
  <si>
    <t>R           200</t>
  </si>
  <si>
    <t>R            500</t>
  </si>
  <si>
    <t>R           300</t>
  </si>
  <si>
    <t>R           280</t>
  </si>
  <si>
    <t>R           822</t>
  </si>
  <si>
    <t>R          3 600</t>
  </si>
  <si>
    <t xml:space="preserve">   Volby do zastupitelstva obce Hřensko</t>
  </si>
  <si>
    <t xml:space="preserve">   Sociálně-právní ochrana dětí</t>
  </si>
  <si>
    <t xml:space="preserve">   ZŠ Kamenická - OP Vzdělávání pro konkurenceschopnost</t>
  </si>
  <si>
    <t xml:space="preserve">   Zámek Děčín - OP Cíl 3</t>
  </si>
  <si>
    <t xml:space="preserve">   CSS Děčín - Podpora sociálních služeb a aktivit zaměřených na podporu rodiny</t>
  </si>
  <si>
    <t xml:space="preserve">   Zabezpečení Ambulantní pohotovostní péče</t>
  </si>
  <si>
    <t>Neinvestiční transfery od regionálních rad</t>
  </si>
  <si>
    <t xml:space="preserve">   Integrovaný projekt na podporu rozvoje cestovního ruchu</t>
  </si>
  <si>
    <t xml:space="preserve">   Úřad práce</t>
  </si>
  <si>
    <t xml:space="preserve">   z toho: ÚP přes agentury</t>
  </si>
  <si>
    <t>k 24.4.2012</t>
  </si>
  <si>
    <t xml:space="preserve">   ZŠ Na Stráni - OP Vzdělávání pro konkurenceschopnost</t>
  </si>
  <si>
    <t xml:space="preserve">   OP Lidské zdroje a zaměstnanost - Racionální úřad</t>
  </si>
  <si>
    <t>Ostatní investiční transfery ze SR</t>
  </si>
  <si>
    <t xml:space="preserve">   Revitalizace sídliště Děčín III-Staré Město  (úvěr)</t>
  </si>
  <si>
    <t xml:space="preserve"> R         1 000</t>
  </si>
  <si>
    <t xml:space="preserve">   Zajištění výkonu regionální funkce Městské knihovny Děčín v roce 2012</t>
  </si>
  <si>
    <t xml:space="preserve">   ZŠ Na Pěšině - OP Vzdělávání pro konkurenceschopnost</t>
  </si>
  <si>
    <t xml:space="preserve">   ZŠ Vrchlického - OP Vzdělávání pro konkurenceschopnost</t>
  </si>
  <si>
    <t>Investiční transfery od regionálních rad</t>
  </si>
  <si>
    <t xml:space="preserve">   Plavecký areál Děčín - rozšíření kapacity</t>
  </si>
  <si>
    <t xml:space="preserve">   Revitalizace objektu "Atlantik" </t>
  </si>
  <si>
    <t xml:space="preserve">   R            50</t>
  </si>
  <si>
    <t xml:space="preserve">   CSS - Specifické vzdělávání pracovníků CSS</t>
  </si>
  <si>
    <t xml:space="preserve">   </t>
  </si>
  <si>
    <t xml:space="preserve">   Specifické vzdělávání v Egon centrech krajů a obcí</t>
  </si>
  <si>
    <t xml:space="preserve">   ZŠ Školní - OP Vzdělávání pro konkurenceschopnost</t>
  </si>
  <si>
    <t xml:space="preserve">   ZŠ Komenského - OP Vzdělávání pro konkurenceschopnost</t>
  </si>
  <si>
    <t xml:space="preserve">   Úhrada nákladů na činnost odborného lesního hospodáře</t>
  </si>
  <si>
    <t xml:space="preserve">   Městský program prevence kriminality</t>
  </si>
  <si>
    <t xml:space="preserve">  R           400</t>
  </si>
  <si>
    <t>Tabulka č. 3</t>
  </si>
  <si>
    <t>Tabulka č. 4</t>
  </si>
  <si>
    <t>Rozpočtový</t>
  </si>
  <si>
    <t xml:space="preserve">výhled </t>
  </si>
  <si>
    <t>Návrh</t>
  </si>
  <si>
    <t>rozpočtu</t>
  </si>
  <si>
    <t>na r. 2013</t>
  </si>
  <si>
    <t>výhled</t>
  </si>
  <si>
    <t>Požadavek</t>
  </si>
  <si>
    <t>Návrh rozpočtu</t>
  </si>
  <si>
    <t>Příjmy</t>
  </si>
  <si>
    <t>Výdaje</t>
  </si>
  <si>
    <t>Rozdíl</t>
  </si>
  <si>
    <t>Provozní rozpočet</t>
  </si>
  <si>
    <t>Kapitálový rozpočet</t>
  </si>
  <si>
    <t>CELKEM</t>
  </si>
  <si>
    <t xml:space="preserve">   odvod z loterií a podobných her kromě výherních hracích přístrojů</t>
  </si>
  <si>
    <t xml:space="preserve">   z toho: odvod části výtěžku z provozování loterií </t>
  </si>
  <si>
    <t xml:space="preserve">              odvod z loterií a podobných her kromě z výherních hracích přístrojů</t>
  </si>
  <si>
    <t xml:space="preserve">   nebytové hospodářství - služby</t>
  </si>
  <si>
    <t xml:space="preserve">   komunální služby - ostatní majetek - plakát. plochy</t>
  </si>
  <si>
    <t xml:space="preserve">   odvod z loterií - dílčí odvod z VHP</t>
  </si>
  <si>
    <t xml:space="preserve">   nájemné za vývěsní skříňky MAD</t>
  </si>
  <si>
    <t xml:space="preserve">   příjmy z podílů na zisku a dividend</t>
  </si>
  <si>
    <t xml:space="preserve">   Pomocný analytický přehled</t>
  </si>
  <si>
    <t xml:space="preserve">   ZŠ Vojanova - OP Vzdělávání pro konkurenceschopnost</t>
  </si>
  <si>
    <t xml:space="preserve">   Úhrada zvýšených nákladů na výsadbu min. podílu melioračních a zpevň. dřevin</t>
  </si>
  <si>
    <t xml:space="preserve">   Doplatek sociálních dávek z roku 2011</t>
  </si>
  <si>
    <t xml:space="preserve">   Městská knihovna Děčín - Rozvoj dětského čtenářství; Čtení bez omezení</t>
  </si>
  <si>
    <t xml:space="preserve">   Městská knihovna Děčín - Program VISK 3</t>
  </si>
  <si>
    <t xml:space="preserve">   Úhrada části nákladů na výpočetní techniku pro Centrální registr vozidel</t>
  </si>
  <si>
    <t xml:space="preserve">   Povodňové škody 2010 - MK Prostřední Žleb ul. V Dolině</t>
  </si>
  <si>
    <t xml:space="preserve">   Zabezp.provozu Kontaktního a porad.centra pro drogově závislé,poradny pro rodiče</t>
  </si>
  <si>
    <t xml:space="preserve">   ZOO Děčín - účelová dotace zoologickým a botanickým zahradám</t>
  </si>
  <si>
    <t xml:space="preserve">   DDM Děčín - program Volný čas 2012</t>
  </si>
  <si>
    <t xml:space="preserve">   DDM Děčín - program Sport 2012</t>
  </si>
  <si>
    <t xml:space="preserve">   CSS Děčín - program Volný čas 2012</t>
  </si>
  <si>
    <t xml:space="preserve">   ZŠ Míru - Prevence rizikového chování v Ústeckém kraji v r. 2012</t>
  </si>
  <si>
    <t xml:space="preserve">   ZOO Děčín - Adopce zvířete - medvěda grizzlyho</t>
  </si>
  <si>
    <t xml:space="preserve">   Městské slavnosti Děčín 2012</t>
  </si>
  <si>
    <t xml:space="preserve">   prodej služebních vozidel</t>
  </si>
  <si>
    <t xml:space="preserve">   Rek. mostu ev. č. DC-007L Děčín - Vojanova</t>
  </si>
  <si>
    <t xml:space="preserve">  ZŠ Vrchlického - elektro kuchyňky, zaměření</t>
  </si>
  <si>
    <t xml:space="preserve">    Park na Mariánské louce - vizualizace</t>
  </si>
  <si>
    <t>41 - dávky a podpory v sociálním zabezpečení</t>
  </si>
  <si>
    <t>R              0</t>
  </si>
  <si>
    <t>R               0</t>
  </si>
  <si>
    <t xml:space="preserve">  R               0</t>
  </si>
  <si>
    <t>R             50</t>
  </si>
  <si>
    <t>R           137</t>
  </si>
  <si>
    <t>R           451</t>
  </si>
  <si>
    <t>R         1 300</t>
  </si>
  <si>
    <t>R       2 251</t>
  </si>
  <si>
    <t>Tabulka č. 1</t>
  </si>
  <si>
    <t>zvláštní veterinární péče</t>
  </si>
  <si>
    <t>cestovní ruch</t>
  </si>
  <si>
    <t>lesní hospodářství a myslivost</t>
  </si>
  <si>
    <t>Lesní úřad Děčín, p. o.  -  rezerva města</t>
  </si>
  <si>
    <t xml:space="preserve">Lesní úřad Děčín, p. o. </t>
  </si>
  <si>
    <t>silnice, komunikace</t>
  </si>
  <si>
    <t xml:space="preserve">ostatní zál. pozemních komunikací </t>
  </si>
  <si>
    <t>úhrada prokazatelné ztráty z provozu městské autobusové dopravy</t>
  </si>
  <si>
    <t xml:space="preserve">ostatní záležitosti v silniční dopravě </t>
  </si>
  <si>
    <t>převoz, přístavní můstky</t>
  </si>
  <si>
    <t>obnovení provozu na trati č. 132 Děčín - Oldřichov u Duchcova</t>
  </si>
  <si>
    <t>mateřské školy</t>
  </si>
  <si>
    <t>základní školy</t>
  </si>
  <si>
    <t>školní jídelny</t>
  </si>
  <si>
    <t>ostatní záležitosti vzdělávání</t>
  </si>
  <si>
    <t>divadelní činnost</t>
  </si>
  <si>
    <t>činnosti knihovnické</t>
  </si>
  <si>
    <t>ostatní záležitosti kultury</t>
  </si>
  <si>
    <t>Zámek Děčín. p.o.</t>
  </si>
  <si>
    <t>zachování a obnova kulturních památek</t>
  </si>
  <si>
    <t>sportovní zařízení</t>
  </si>
  <si>
    <t xml:space="preserve">ostatní tělovýchovná činnost </t>
  </si>
  <si>
    <t>využití volného času dětí a mládeže</t>
  </si>
  <si>
    <t>sociální fond</t>
  </si>
  <si>
    <t>Stomatologická péče</t>
  </si>
  <si>
    <t>Lékařská služba první pomoci</t>
  </si>
  <si>
    <t>Krajská zdravotní, a.s. - Nemocnice Děčín o.z. - finanční dar</t>
  </si>
  <si>
    <t>bytové hospodářství</t>
  </si>
  <si>
    <t>veřejné osvětlení</t>
  </si>
  <si>
    <t>pohřebnictví</t>
  </si>
  <si>
    <t>územní plánování</t>
  </si>
  <si>
    <t>komunální služby</t>
  </si>
  <si>
    <t>zapojení poplatků za znečišťování ŽP</t>
  </si>
  <si>
    <t>sběr a svoz nebezpečných odpadů</t>
  </si>
  <si>
    <t>sběr a svoz komunálních odpadů</t>
  </si>
  <si>
    <t>sběr a svoz ostatních odpadů</t>
  </si>
  <si>
    <t>využívání a zneškodňování kom. odpadů</t>
  </si>
  <si>
    <t>ostatní nakládání s odpady</t>
  </si>
  <si>
    <t>monitoring půdy a podzemní vody</t>
  </si>
  <si>
    <t>ochrana druhů a stanovišť</t>
  </si>
  <si>
    <t xml:space="preserve">monitoring skal </t>
  </si>
  <si>
    <t>péče o vzhled obcí a veřejnou zeleň</t>
  </si>
  <si>
    <t>ostatní činnost k ochraně přírody a krajiny</t>
  </si>
  <si>
    <t>příspěvek na zvláštní pomůcky</t>
  </si>
  <si>
    <t>příspěvek na úpravu a provoz bezbariérového bytu</t>
  </si>
  <si>
    <t>příspěvek na zakoupení, opravu a zvl. úpravu motorového vozidla</t>
  </si>
  <si>
    <t>sociální péče a pomoc mládeži</t>
  </si>
  <si>
    <t>ostatní sociální péče</t>
  </si>
  <si>
    <t>Centra sociálních rehabilitačních služeb</t>
  </si>
  <si>
    <t>ostatní služby a činnosti v oblasti sociální péče</t>
  </si>
  <si>
    <t>PD objekt pro sociálně vyloučené občany Fügnerova ul.</t>
  </si>
  <si>
    <t>komunitní plánování</t>
  </si>
  <si>
    <t>ochrana obyvatelstva</t>
  </si>
  <si>
    <t>činnost orgánů krizového řízení na úz. úrovni</t>
  </si>
  <si>
    <t>ostatní správa v oblasti krizového řízení</t>
  </si>
  <si>
    <t>záležitosti krizového řízení jinde nezařazené</t>
  </si>
  <si>
    <t>městská policie</t>
  </si>
  <si>
    <t>požární ochrana</t>
  </si>
  <si>
    <t>zastupitelstva obcí</t>
  </si>
  <si>
    <t>volby do zastupitelstva obce Hřensko</t>
  </si>
  <si>
    <t>činnost místní správy</t>
  </si>
  <si>
    <t>ostatní finanční operace</t>
  </si>
  <si>
    <t>finanční vypořádání se SR za rok 2011</t>
  </si>
  <si>
    <t>ostatní činnosti jinde nezařazené</t>
  </si>
  <si>
    <t xml:space="preserve">Rekapitulace </t>
  </si>
  <si>
    <t>31 - Příjmy z prodeje dlouhodobého majetku a ostatní kapitálové příjmy</t>
  </si>
  <si>
    <t xml:space="preserve">změna stavu krátkodobých prostředků </t>
  </si>
  <si>
    <t>dlouhodobé přijaté půjčené prostředky</t>
  </si>
  <si>
    <t>uhrazené splátky dlouhodobých přijatých půjček - splátka úvěru ČS,a.s.</t>
  </si>
  <si>
    <t xml:space="preserve">pitná voda </t>
  </si>
  <si>
    <t xml:space="preserve">čištění odpadních vod </t>
  </si>
  <si>
    <t>úpravy vodních toků, oprava břehů</t>
  </si>
  <si>
    <t>nádrže, rybníky, odvodňovací zařízení</t>
  </si>
  <si>
    <t xml:space="preserve">    propagační činnost, výstavnictví aj.</t>
  </si>
  <si>
    <t xml:space="preserve">    propagační činnost, výstavnictví aj. - rezerva města</t>
  </si>
  <si>
    <t xml:space="preserve">    osobní lodní doprava</t>
  </si>
  <si>
    <t xml:space="preserve">    osobní železniční doprava</t>
  </si>
  <si>
    <t xml:space="preserve">    opravy a údržba MK, mostků, propustků</t>
  </si>
  <si>
    <t xml:space="preserve">    zimní údržba komunikací, čištění města</t>
  </si>
  <si>
    <t xml:space="preserve">    provoz parkovacích automatů</t>
  </si>
  <si>
    <t xml:space="preserve">    odtahy autovraků</t>
  </si>
  <si>
    <t xml:space="preserve">    BESIP - dopravní značení aj.</t>
  </si>
  <si>
    <t xml:space="preserve">    BESIP - dopravní značení aj.  -  rezerva města</t>
  </si>
  <si>
    <t xml:space="preserve">    znalecké posudky</t>
  </si>
  <si>
    <t xml:space="preserve">    dopravní světelná signalizace</t>
  </si>
  <si>
    <t xml:space="preserve">    pohotovostní služby</t>
  </si>
  <si>
    <t xml:space="preserve">    převoz Dolní Žleb</t>
  </si>
  <si>
    <t xml:space="preserve">    přístavní můstky</t>
  </si>
  <si>
    <t xml:space="preserve">    čištění odpadních vod</t>
  </si>
  <si>
    <t xml:space="preserve">    úpravy vodních toků, oprava břehů</t>
  </si>
  <si>
    <t xml:space="preserve">    provoz školských zařízení a jiné</t>
  </si>
  <si>
    <t xml:space="preserve">    příspěvky PO</t>
  </si>
  <si>
    <t xml:space="preserve">    projektová dokumentace aj.</t>
  </si>
  <si>
    <t xml:space="preserve">    provoz MŠ</t>
  </si>
  <si>
    <t xml:space="preserve">    příspěvek MŠ:</t>
  </si>
  <si>
    <t xml:space="preserve">    Energetický audit MŠ Rakovnická</t>
  </si>
  <si>
    <t xml:space="preserve">    provoz ZŠ</t>
  </si>
  <si>
    <t xml:space="preserve">    příspěvek ZŠ:</t>
  </si>
  <si>
    <t xml:space="preserve">    příspěvek ŠJ:</t>
  </si>
  <si>
    <t xml:space="preserve">     pedagogické centrum</t>
  </si>
  <si>
    <t xml:space="preserve">    Městské divadlo Děčín, p. o.</t>
  </si>
  <si>
    <t xml:space="preserve">    Městská knihovna Děčín, p. o.</t>
  </si>
  <si>
    <t xml:space="preserve">    Městská knihovna Děčín, p. o. - rezerva města</t>
  </si>
  <si>
    <t xml:space="preserve">    Atlantik - nájem.za pozemky, aktivace radiovysílače, zrestaurování sochy</t>
  </si>
  <si>
    <t xml:space="preserve">    ostatní kulturní činnost</t>
  </si>
  <si>
    <t xml:space="preserve">    kronika</t>
  </si>
  <si>
    <t xml:space="preserve">    městské slavnosti</t>
  </si>
  <si>
    <t xml:space="preserve">    mezinárodní hudební festival  - rezerva města</t>
  </si>
  <si>
    <t xml:space="preserve">    rezervační systém</t>
  </si>
  <si>
    <t xml:space="preserve">    Zámek Děčín, p. o.</t>
  </si>
  <si>
    <t xml:space="preserve">      z toho - Zámek Děčín, p. o. - předfinancování projektu</t>
  </si>
  <si>
    <t xml:space="preserve">    Zámek Děčín, p. o. - rezerva města</t>
  </si>
  <si>
    <t xml:space="preserve">    Děčínská sportovní, p. o.</t>
  </si>
  <si>
    <t xml:space="preserve">    Děčínská sportovní, p. o. - rezerva města</t>
  </si>
  <si>
    <t xml:space="preserve">    Zimní stadion - dotace na provoz</t>
  </si>
  <si>
    <t xml:space="preserve">    Zimní stadion - rezerva města</t>
  </si>
  <si>
    <t xml:space="preserve">    Městský stadion Máchovka - dotace na provoz</t>
  </si>
  <si>
    <t xml:space="preserve">    Sportovní hala Maroldova - dotace na provoz</t>
  </si>
  <si>
    <t xml:space="preserve">    opravy sportovních zařízení v majetku města aj. - rezerva města</t>
  </si>
  <si>
    <t xml:space="preserve">    koupaliště Nebočady - dotace</t>
  </si>
  <si>
    <t xml:space="preserve">    úhrady jiným rozpočtům - sportoviště</t>
  </si>
  <si>
    <t xml:space="preserve">    z toho - projekty, průběžná podpora</t>
  </si>
  <si>
    <t xml:space="preserve">              - sportovní kluby</t>
  </si>
  <si>
    <t xml:space="preserve">                z toho - dotace BK Děčín s. r. o.</t>
  </si>
  <si>
    <t xml:space="preserve">                            dotace FK Junior</t>
  </si>
  <si>
    <t xml:space="preserve">                            dotace HC Děčín</t>
  </si>
  <si>
    <t xml:space="preserve">                            dotace TJ Doprava Děčín</t>
  </si>
  <si>
    <t xml:space="preserve">    rezerva města pro projekty, sportovní kluby aj.</t>
  </si>
  <si>
    <t xml:space="preserve">    Dům dětí a mládeže Děčín, p. o.</t>
  </si>
  <si>
    <t xml:space="preserve">    daň z převodu nemovitostí</t>
  </si>
  <si>
    <t xml:space="preserve">    příspěvek na opravy domů</t>
  </si>
  <si>
    <t xml:space="preserve">    vratky přeplatků KC, cen za VB, a jiné</t>
  </si>
  <si>
    <t xml:space="preserve">    úhrady za el. energii</t>
  </si>
  <si>
    <t xml:space="preserve">    opravy veřejného osvětlení včetně PD</t>
  </si>
  <si>
    <t xml:space="preserve">    pohřby bez pozůstalých </t>
  </si>
  <si>
    <t xml:space="preserve">    údržba hřbitovů</t>
  </si>
  <si>
    <t xml:space="preserve">    údržba hřbitovů  -  rezerva města</t>
  </si>
  <si>
    <t xml:space="preserve">    pořízení a změny ÚP a ÚAP</t>
  </si>
  <si>
    <t xml:space="preserve">    ostatní (SEA, studie, posudky, PD aj.)</t>
  </si>
  <si>
    <t xml:space="preserve">    ekologické WC</t>
  </si>
  <si>
    <t xml:space="preserve">    provoz tržnice vč. nájemného</t>
  </si>
  <si>
    <t xml:space="preserve">    geoplány, výpisy, znalecké posudky</t>
  </si>
  <si>
    <t xml:space="preserve">    ostatní majetek</t>
  </si>
  <si>
    <t xml:space="preserve">               opravy a údržba včetně opěrných zdí, provoz - rezerva města</t>
  </si>
  <si>
    <t xml:space="preserve">               provoz WC včetně MO</t>
  </si>
  <si>
    <t xml:space="preserve">    Středisko městských služeb Děčín</t>
  </si>
  <si>
    <t xml:space="preserve">      provoz</t>
  </si>
  <si>
    <t xml:space="preserve">      platy</t>
  </si>
  <si>
    <t xml:space="preserve">      odvody  SP a ZP</t>
  </si>
  <si>
    <t xml:space="preserve">      platy a odvody SP a ZP - rezerva města</t>
  </si>
  <si>
    <t xml:space="preserve">    znalecké posudky, studie</t>
  </si>
  <si>
    <t xml:space="preserve">    jarní úklid, asanace skládek, úklid okolo sběrných nádob</t>
  </si>
  <si>
    <t xml:space="preserve">    provoz skládky Orlík III (monitoring aj.)</t>
  </si>
  <si>
    <t xml:space="preserve">     Zoologická zahrada Děčín, p. o.</t>
  </si>
  <si>
    <t xml:space="preserve">     Zoologická zahrada Děčín, p. o. - rezerva města</t>
  </si>
  <si>
    <t xml:space="preserve">    údržba zeleně</t>
  </si>
  <si>
    <t xml:space="preserve">    údržba zeleně - rezerva města</t>
  </si>
  <si>
    <t xml:space="preserve">    údržba veřejných prostranství, dětské koutky aj.</t>
  </si>
  <si>
    <t xml:space="preserve">    v tom: využití výtěžku z provoz. VHP</t>
  </si>
  <si>
    <t xml:space="preserve">    Centrum sociálních služeb Děčín , p.o.</t>
  </si>
  <si>
    <t xml:space="preserve">    OSV - zapojení darů pro sociální účely</t>
  </si>
  <si>
    <t xml:space="preserve">    vyklizení bytů po zemřelých aj.</t>
  </si>
  <si>
    <t xml:space="preserve">    odvody SP a ZP</t>
  </si>
  <si>
    <t xml:space="preserve">    požární ochrana - zaj. fin. krytí vybr. výdajů na JSDH</t>
  </si>
  <si>
    <t xml:space="preserve">    z toho: Spolupráce při řešení krizových situací na řece Labi</t>
  </si>
  <si>
    <t xml:space="preserve">    požární ochrana </t>
  </si>
  <si>
    <t xml:space="preserve">    odměny</t>
  </si>
  <si>
    <t xml:space="preserve">     platy</t>
  </si>
  <si>
    <t xml:space="preserve">     odvody SP a ZP</t>
  </si>
  <si>
    <t xml:space="preserve">     provoz správy</t>
  </si>
  <si>
    <t xml:space="preserve">     z toho:</t>
  </si>
  <si>
    <t xml:space="preserve">        projekt Racionální úřad</t>
  </si>
  <si>
    <t xml:space="preserve">        projekt Efektivní úřad</t>
  </si>
  <si>
    <t xml:space="preserve">     provoz správy - rezerva města</t>
  </si>
  <si>
    <t xml:space="preserve">     školení, cestovné</t>
  </si>
  <si>
    <t xml:space="preserve">     platy a odvody SP a ZP - rezerva města</t>
  </si>
  <si>
    <t xml:space="preserve">     sociální fond</t>
  </si>
  <si>
    <t xml:space="preserve">     příspěvky sdružením</t>
  </si>
  <si>
    <t xml:space="preserve">     mandátní odměna RK, úhrada služeb</t>
  </si>
  <si>
    <t xml:space="preserve">     úhrady jiným rozpočtům - budova magistrátu B2</t>
  </si>
  <si>
    <t xml:space="preserve">     poplatky ÚRR - budova magistrátu B2</t>
  </si>
  <si>
    <t xml:space="preserve">    platba DPH</t>
  </si>
  <si>
    <t xml:space="preserve">    daň z příjmů právnických osob za město Děčín</t>
  </si>
  <si>
    <t xml:space="preserve">     prevence kriminality</t>
  </si>
  <si>
    <t xml:space="preserve">     ostatní</t>
  </si>
  <si>
    <t xml:space="preserve">        projekt Spolupráce při řešení krizových situací na Labi</t>
  </si>
  <si>
    <t xml:space="preserve">    pomoc starým občanům (příspěvek na obědy)</t>
  </si>
  <si>
    <t xml:space="preserve">    Sportovní hala ul. Práce - dotace, mandátní odměna aj.</t>
  </si>
  <si>
    <t xml:space="preserve">    Sportovní hala ul. Práce - rezerva města</t>
  </si>
  <si>
    <t xml:space="preserve">    opravy sportovních zařízení v majetku města, úhrady el. energie aj.</t>
  </si>
  <si>
    <t xml:space="preserve">    z toho: opravy a údržba včetně opěrných zdí, provoz, úhrady el. energie</t>
  </si>
  <si>
    <t>Kapitálové výdaje (vč. velkých oprav) celkem</t>
  </si>
  <si>
    <t>redukce-návrh</t>
  </si>
  <si>
    <t xml:space="preserve">           zahajované akce </t>
  </si>
  <si>
    <t>k 31. 10. 2012</t>
  </si>
  <si>
    <t>k 31.10.2012</t>
  </si>
  <si>
    <t xml:space="preserve">   Volba prezidenta ČR</t>
  </si>
  <si>
    <t xml:space="preserve">   ZŠ Míru - OP Vzdělávání pro konkurenceschopnost</t>
  </si>
  <si>
    <t xml:space="preserve">   ZŠ Máchovo nám. - OP Vzdělávání pro konkurenceschopnost</t>
  </si>
  <si>
    <t xml:space="preserve">   OP Lidské zdroje a zaměstnanost - Vzdělávání v Egon centrech</t>
  </si>
  <si>
    <t xml:space="preserve">   Povodňové škody 2010 - MK Prostřední Žleb p.p.č. 505/1</t>
  </si>
  <si>
    <t xml:space="preserve">   Asistent prevence kriminality</t>
  </si>
  <si>
    <t xml:space="preserve">   ZŠ Máchovo nám. - Síť škol podporujících zdraví v Ústeckém kraji</t>
  </si>
  <si>
    <t xml:space="preserve">   ZŠ Máchovo nám. - OP Vzdělávání pro konkuren.</t>
  </si>
  <si>
    <t>R             0</t>
  </si>
  <si>
    <t>volba prezidenta ČR</t>
  </si>
  <si>
    <t xml:space="preserve">    R          926</t>
  </si>
  <si>
    <t>Tabulka č. 7</t>
  </si>
  <si>
    <t xml:space="preserve">               z toho účelově: oprava havarijního stavu septiku MŠ Kr. Studenec</t>
  </si>
  <si>
    <t xml:space="preserve"> v tis. Kč</t>
  </si>
  <si>
    <t>TAJ - KŘ</t>
  </si>
  <si>
    <t xml:space="preserve">           rozestavěné akce</t>
  </si>
  <si>
    <t>z toho: strojní akce</t>
  </si>
  <si>
    <t>TAJ - PAP</t>
  </si>
  <si>
    <t>x - část dotace na podporu rodiny přesunuta na § 4339</t>
  </si>
  <si>
    <t xml:space="preserve">    příspěvek neziskovým organizacím, dotace na podporu rodiny       x</t>
  </si>
  <si>
    <t xml:space="preserve">   miniškolka                                                                                        x</t>
  </si>
  <si>
    <t xml:space="preserve">                          Financování</t>
  </si>
  <si>
    <t xml:space="preserve">   mikrojesle                                                                                         x</t>
  </si>
  <si>
    <t>provozního a kapitálového rozpočtu na r. 2013</t>
  </si>
  <si>
    <t>Rozpočet statutárního města Děčín na r. 2013</t>
  </si>
  <si>
    <t>tabulka č. 2</t>
  </si>
</sst>
</file>

<file path=xl/styles.xml><?xml version="1.0" encoding="utf-8"?>
<styleSheet xmlns="http://schemas.openxmlformats.org/spreadsheetml/2006/main">
  <numFmts count="3">
    <numFmt numFmtId="164" formatCode="&quot;- &quot;"/>
    <numFmt numFmtId="165" formatCode="#.0000"/>
    <numFmt numFmtId="166" formatCode="0.0000"/>
  </numFmts>
  <fonts count="43">
    <font>
      <sz val="10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0"/>
      <name val="Arial"/>
      <family val="2"/>
      <charset val="238"/>
    </font>
    <font>
      <sz val="20"/>
      <name val="Arial"/>
      <family val="2"/>
      <charset val="238"/>
    </font>
    <font>
      <b/>
      <sz val="18"/>
      <name val="Arial"/>
      <family val="2"/>
      <charset val="1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10"/>
      <name val="Arial CE"/>
      <charset val="238"/>
    </font>
    <font>
      <b/>
      <sz val="12"/>
      <name val="Arial"/>
      <family val="2"/>
      <charset val="238"/>
    </font>
    <font>
      <b/>
      <sz val="18"/>
      <name val="Arial"/>
      <family val="2"/>
      <charset val="238"/>
    </font>
    <font>
      <b/>
      <sz val="18"/>
      <name val="Arial CE"/>
      <family val="2"/>
      <charset val="238"/>
    </font>
    <font>
      <i/>
      <u/>
      <sz val="10"/>
      <name val="Arial CE"/>
      <family val="2"/>
      <charset val="238"/>
    </font>
    <font>
      <sz val="8"/>
      <name val="Arial CE"/>
      <family val="2"/>
      <charset val="238"/>
    </font>
    <font>
      <b/>
      <sz val="18"/>
      <name val="Arial CE"/>
      <charset val="238"/>
    </font>
    <font>
      <b/>
      <u/>
      <sz val="18"/>
      <name val="Arial CE"/>
      <family val="2"/>
      <charset val="238"/>
    </font>
    <font>
      <sz val="10"/>
      <name val="Arial CE"/>
      <charset val="238"/>
    </font>
    <font>
      <i/>
      <sz val="10"/>
      <name val="Arial"/>
      <family val="2"/>
      <charset val="238"/>
    </font>
    <font>
      <b/>
      <u/>
      <sz val="22"/>
      <name val="Arial"/>
      <family val="2"/>
      <charset val="238"/>
    </font>
    <font>
      <b/>
      <u/>
      <sz val="12"/>
      <name val="Arial"/>
      <family val="2"/>
      <charset val="238"/>
    </font>
    <font>
      <b/>
      <sz val="12"/>
      <name val="Arial CE"/>
      <charset val="238"/>
    </font>
    <font>
      <sz val="12"/>
      <name val="Arial CE"/>
      <charset val="238"/>
    </font>
    <font>
      <sz val="12"/>
      <name val="Arial CE"/>
      <family val="2"/>
      <charset val="238"/>
    </font>
    <font>
      <b/>
      <u/>
      <sz val="20"/>
      <name val="Arial"/>
      <family val="2"/>
      <charset val="238"/>
    </font>
  </fonts>
  <fills count="41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2"/>
        <bgColor indexed="3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13"/>
        <bgColor indexed="34"/>
      </patternFill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D9B3"/>
        <bgColor indexed="64"/>
      </patternFill>
    </fill>
    <fill>
      <patternFill patternType="solid">
        <fgColor rgb="FFFFFF00"/>
        <bgColor indexed="34"/>
      </patternFill>
    </fill>
    <fill>
      <patternFill patternType="solid">
        <fgColor rgb="FFCCFFFF"/>
        <bgColor indexed="41"/>
      </patternFill>
    </fill>
    <fill>
      <patternFill patternType="solid">
        <fgColor rgb="FFFFD1A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79998168889431442"/>
        <bgColor indexed="26"/>
      </patternFill>
    </fill>
  </fills>
  <borders count="84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1" applyNumberFormat="0" applyFill="0" applyAlignment="0" applyProtection="0"/>
    <xf numFmtId="0" fontId="5" fillId="3" borderId="0" applyNumberFormat="0" applyBorder="0" applyAlignment="0" applyProtection="0"/>
    <xf numFmtId="0" fontId="6" fillId="16" borderId="2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26" fillId="18" borderId="6" applyNumberFormat="0" applyAlignment="0" applyProtection="0"/>
    <xf numFmtId="0" fontId="12" fillId="0" borderId="7" applyNumberFormat="0" applyFill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7" borderId="8" applyNumberFormat="0" applyAlignment="0" applyProtection="0"/>
    <xf numFmtId="0" fontId="16" fillId="19" borderId="8" applyNumberFormat="0" applyAlignment="0" applyProtection="0"/>
    <xf numFmtId="0" fontId="17" fillId="19" borderId="9" applyNumberFormat="0" applyAlignment="0" applyProtection="0"/>
    <xf numFmtId="0" fontId="18" fillId="0" borderId="0" applyNumberFormat="0" applyFill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</cellStyleXfs>
  <cellXfs count="616">
    <xf numFmtId="0" fontId="0" fillId="0" borderId="0" xfId="0"/>
    <xf numFmtId="0" fontId="0" fillId="0" borderId="0" xfId="0" applyFont="1" applyAlignment="1">
      <alignment horizontal="right"/>
    </xf>
    <xf numFmtId="0" fontId="0" fillId="0" borderId="10" xfId="0" applyFont="1" applyBorder="1" applyAlignment="1">
      <alignment horizontal="center"/>
    </xf>
    <xf numFmtId="0" fontId="0" fillId="0" borderId="11" xfId="0" applyFont="1" applyBorder="1"/>
    <xf numFmtId="0" fontId="20" fillId="0" borderId="0" xfId="0" applyFont="1"/>
    <xf numFmtId="0" fontId="0" fillId="0" borderId="12" xfId="0" applyBorder="1"/>
    <xf numFmtId="0" fontId="0" fillId="0" borderId="12" xfId="0" applyFont="1" applyBorder="1"/>
    <xf numFmtId="0" fontId="22" fillId="0" borderId="10" xfId="0" applyFont="1" applyBorder="1" applyAlignment="1">
      <alignment horizontal="center"/>
    </xf>
    <xf numFmtId="0" fontId="0" fillId="0" borderId="13" xfId="0" applyFont="1" applyBorder="1"/>
    <xf numFmtId="0" fontId="22" fillId="0" borderId="14" xfId="0" applyFont="1" applyBorder="1" applyAlignment="1">
      <alignment horizontal="center"/>
    </xf>
    <xf numFmtId="14" fontId="0" fillId="0" borderId="14" xfId="0" applyNumberFormat="1" applyBorder="1" applyAlignment="1">
      <alignment horizontal="center"/>
    </xf>
    <xf numFmtId="14" fontId="0" fillId="0" borderId="15" xfId="0" applyNumberFormat="1" applyFont="1" applyBorder="1" applyAlignment="1">
      <alignment horizontal="center"/>
    </xf>
    <xf numFmtId="0" fontId="0" fillId="0" borderId="15" xfId="0" applyFont="1" applyBorder="1"/>
    <xf numFmtId="0" fontId="22" fillId="0" borderId="16" xfId="0" applyFont="1" applyBorder="1" applyAlignment="1">
      <alignment horizontal="center"/>
    </xf>
    <xf numFmtId="0" fontId="19" fillId="24" borderId="16" xfId="0" applyFont="1" applyFill="1" applyBorder="1" applyAlignment="1">
      <alignment horizontal="center"/>
    </xf>
    <xf numFmtId="3" fontId="23" fillId="24" borderId="16" xfId="0" applyNumberFormat="1" applyFont="1" applyFill="1" applyBorder="1" applyAlignment="1">
      <alignment horizontal="center"/>
    </xf>
    <xf numFmtId="3" fontId="22" fillId="24" borderId="11" xfId="0" applyNumberFormat="1" applyFont="1" applyFill="1" applyBorder="1" applyAlignment="1">
      <alignment horizontal="right"/>
    </xf>
    <xf numFmtId="0" fontId="0" fillId="0" borderId="11" xfId="0" applyBorder="1" applyAlignment="1">
      <alignment horizontal="center"/>
    </xf>
    <xf numFmtId="3" fontId="23" fillId="0" borderId="16" xfId="0" applyNumberFormat="1" applyFont="1" applyBorder="1" applyAlignment="1">
      <alignment horizontal="center"/>
    </xf>
    <xf numFmtId="3" fontId="23" fillId="0" borderId="16" xfId="0" applyNumberFormat="1" applyFont="1" applyBorder="1" applyAlignment="1">
      <alignment horizontal="right"/>
    </xf>
    <xf numFmtId="3" fontId="0" fillId="0" borderId="11" xfId="0" applyNumberFormat="1" applyBorder="1" applyAlignment="1">
      <alignment horizontal="center"/>
    </xf>
    <xf numFmtId="164" fontId="0" fillId="0" borderId="17" xfId="0" applyNumberFormat="1" applyFont="1" applyBorder="1"/>
    <xf numFmtId="3" fontId="0" fillId="0" borderId="11" xfId="0" applyNumberFormat="1" applyFont="1" applyBorder="1" applyAlignment="1">
      <alignment horizontal="right"/>
    </xf>
    <xf numFmtId="0" fontId="0" fillId="0" borderId="17" xfId="0" applyFont="1" applyBorder="1"/>
    <xf numFmtId="3" fontId="19" fillId="0" borderId="11" xfId="0" applyNumberFormat="1" applyFont="1" applyBorder="1" applyAlignment="1">
      <alignment horizontal="center"/>
    </xf>
    <xf numFmtId="3" fontId="19" fillId="0" borderId="11" xfId="0" applyNumberFormat="1" applyFont="1" applyBorder="1" applyAlignment="1">
      <alignment horizontal="right"/>
    </xf>
    <xf numFmtId="3" fontId="22" fillId="0" borderId="11" xfId="0" applyNumberFormat="1" applyFont="1" applyBorder="1" applyAlignment="1">
      <alignment horizontal="center"/>
    </xf>
    <xf numFmtId="3" fontId="23" fillId="0" borderId="11" xfId="0" applyNumberFormat="1" applyFont="1" applyBorder="1" applyAlignment="1">
      <alignment horizontal="right"/>
    </xf>
    <xf numFmtId="0" fontId="0" fillId="0" borderId="11" xfId="0" applyFont="1" applyBorder="1" applyAlignment="1">
      <alignment horizontal="right"/>
    </xf>
    <xf numFmtId="3" fontId="0" fillId="0" borderId="10" xfId="0" applyNumberFormat="1" applyFont="1" applyBorder="1" applyAlignment="1">
      <alignment horizontal="right"/>
    </xf>
    <xf numFmtId="3" fontId="0" fillId="0" borderId="10" xfId="0" applyNumberFormat="1" applyFont="1" applyBorder="1" applyAlignment="1">
      <alignment horizontal="center"/>
    </xf>
    <xf numFmtId="3" fontId="19" fillId="0" borderId="10" xfId="0" applyNumberFormat="1" applyFont="1" applyBorder="1" applyAlignment="1">
      <alignment horizontal="center"/>
    </xf>
    <xf numFmtId="3" fontId="19" fillId="0" borderId="10" xfId="0" applyNumberFormat="1" applyFont="1" applyBorder="1" applyAlignment="1">
      <alignment horizontal="right"/>
    </xf>
    <xf numFmtId="0" fontId="19" fillId="24" borderId="11" xfId="0" applyFont="1" applyFill="1" applyBorder="1" applyAlignment="1">
      <alignment horizontal="center"/>
    </xf>
    <xf numFmtId="3" fontId="23" fillId="24" borderId="11" xfId="0" applyNumberFormat="1" applyFont="1" applyFill="1" applyBorder="1" applyAlignment="1">
      <alignment horizontal="center"/>
    </xf>
    <xf numFmtId="0" fontId="19" fillId="0" borderId="11" xfId="0" applyFont="1" applyBorder="1" applyAlignment="1">
      <alignment horizontal="center"/>
    </xf>
    <xf numFmtId="3" fontId="22" fillId="0" borderId="16" xfId="0" applyNumberFormat="1" applyFont="1" applyBorder="1" applyAlignment="1">
      <alignment horizontal="center"/>
    </xf>
    <xf numFmtId="0" fontId="22" fillId="0" borderId="17" xfId="0" applyFont="1" applyBorder="1"/>
    <xf numFmtId="3" fontId="0" fillId="0" borderId="17" xfId="0" applyNumberFormat="1" applyFont="1" applyBorder="1" applyAlignment="1">
      <alignment horizontal="right"/>
    </xf>
    <xf numFmtId="3" fontId="22" fillId="0" borderId="16" xfId="0" applyNumberFormat="1" applyFont="1" applyBorder="1" applyAlignment="1">
      <alignment horizontal="right"/>
    </xf>
    <xf numFmtId="3" fontId="22" fillId="0" borderId="15" xfId="0" applyNumberFormat="1" applyFont="1" applyBorder="1" applyAlignment="1">
      <alignment horizontal="right"/>
    </xf>
    <xf numFmtId="0" fontId="0" fillId="0" borderId="18" xfId="0" applyFont="1" applyBorder="1"/>
    <xf numFmtId="3" fontId="22" fillId="0" borderId="13" xfId="0" applyNumberFormat="1" applyFont="1" applyBorder="1" applyAlignment="1">
      <alignment horizontal="right"/>
    </xf>
    <xf numFmtId="0" fontId="0" fillId="0" borderId="16" xfId="0" applyBorder="1" applyAlignment="1">
      <alignment horizontal="center"/>
    </xf>
    <xf numFmtId="3" fontId="19" fillId="0" borderId="16" xfId="0" applyNumberFormat="1" applyFont="1" applyBorder="1" applyAlignment="1">
      <alignment horizontal="center"/>
    </xf>
    <xf numFmtId="3" fontId="23" fillId="0" borderId="15" xfId="0" applyNumberFormat="1" applyFont="1" applyBorder="1" applyAlignment="1">
      <alignment horizontal="right"/>
    </xf>
    <xf numFmtId="0" fontId="0" fillId="0" borderId="10" xfId="0" applyBorder="1" applyAlignment="1">
      <alignment horizontal="center"/>
    </xf>
    <xf numFmtId="3" fontId="0" fillId="0" borderId="16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 wrapText="1"/>
    </xf>
    <xf numFmtId="3" fontId="22" fillId="24" borderId="17" xfId="0" applyNumberFormat="1" applyFont="1" applyFill="1" applyBorder="1" applyAlignment="1">
      <alignment horizontal="right"/>
    </xf>
    <xf numFmtId="0" fontId="19" fillId="25" borderId="11" xfId="0" applyFont="1" applyFill="1" applyBorder="1" applyAlignment="1">
      <alignment horizontal="center"/>
    </xf>
    <xf numFmtId="3" fontId="23" fillId="25" borderId="11" xfId="0" applyNumberFormat="1" applyFont="1" applyFill="1" applyBorder="1" applyAlignment="1">
      <alignment horizontal="center"/>
    </xf>
    <xf numFmtId="3" fontId="22" fillId="25" borderId="11" xfId="0" applyNumberFormat="1" applyFont="1" applyFill="1" applyBorder="1" applyAlignment="1">
      <alignment horizontal="right"/>
    </xf>
    <xf numFmtId="3" fontId="22" fillId="25" borderId="17" xfId="0" applyNumberFormat="1" applyFont="1" applyFill="1" applyBorder="1" applyAlignment="1">
      <alignment horizontal="right"/>
    </xf>
    <xf numFmtId="3" fontId="22" fillId="25" borderId="11" xfId="0" applyNumberFormat="1" applyFont="1" applyFill="1" applyBorder="1" applyAlignment="1">
      <alignment horizontal="center"/>
    </xf>
    <xf numFmtId="0" fontId="22" fillId="25" borderId="11" xfId="0" applyFont="1" applyFill="1" applyBorder="1"/>
    <xf numFmtId="3" fontId="22" fillId="25" borderId="13" xfId="0" applyNumberFormat="1" applyFont="1" applyFill="1" applyBorder="1" applyAlignment="1">
      <alignment horizontal="right"/>
    </xf>
    <xf numFmtId="3" fontId="0" fillId="0" borderId="0" xfId="0" applyNumberFormat="1"/>
    <xf numFmtId="0" fontId="22" fillId="0" borderId="11" xfId="0" applyFont="1" applyBorder="1"/>
    <xf numFmtId="3" fontId="0" fillId="0" borderId="11" xfId="0" applyNumberFormat="1" applyFont="1" applyBorder="1" applyAlignment="1">
      <alignment horizontal="center"/>
    </xf>
    <xf numFmtId="3" fontId="22" fillId="0" borderId="17" xfId="0" applyNumberFormat="1" applyFont="1" applyBorder="1" applyAlignment="1"/>
    <xf numFmtId="0" fontId="24" fillId="6" borderId="11" xfId="0" applyFont="1" applyFill="1" applyBorder="1" applyAlignment="1">
      <alignment horizontal="center"/>
    </xf>
    <xf numFmtId="3" fontId="24" fillId="6" borderId="11" xfId="0" applyNumberFormat="1" applyFont="1" applyFill="1" applyBorder="1" applyAlignment="1">
      <alignment horizontal="center"/>
    </xf>
    <xf numFmtId="3" fontId="22" fillId="6" borderId="11" xfId="0" applyNumberFormat="1" applyFont="1" applyFill="1" applyBorder="1" applyAlignment="1">
      <alignment horizontal="right"/>
    </xf>
    <xf numFmtId="0" fontId="0" fillId="0" borderId="14" xfId="0" applyFont="1" applyBorder="1" applyAlignment="1">
      <alignment horizontal="center"/>
    </xf>
    <xf numFmtId="0" fontId="0" fillId="0" borderId="0" xfId="0" applyFont="1" applyBorder="1"/>
    <xf numFmtId="0" fontId="0" fillId="0" borderId="0" xfId="0" applyFont="1" applyBorder="1" applyAlignment="1">
      <alignment horizontal="center"/>
    </xf>
    <xf numFmtId="0" fontId="0" fillId="30" borderId="11" xfId="0" applyFont="1" applyFill="1" applyBorder="1" applyAlignment="1">
      <alignment horizontal="center"/>
    </xf>
    <xf numFmtId="3" fontId="0" fillId="30" borderId="16" xfId="0" applyNumberFormat="1" applyFont="1" applyFill="1" applyBorder="1" applyAlignment="1">
      <alignment horizontal="center"/>
    </xf>
    <xf numFmtId="0" fontId="0" fillId="30" borderId="11" xfId="0" applyFont="1" applyFill="1" applyBorder="1" applyAlignment="1">
      <alignment wrapText="1"/>
    </xf>
    <xf numFmtId="3" fontId="22" fillId="30" borderId="15" xfId="0" applyNumberFormat="1" applyFont="1" applyFill="1" applyBorder="1" applyAlignment="1">
      <alignment horizontal="right"/>
    </xf>
    <xf numFmtId="0" fontId="0" fillId="30" borderId="0" xfId="0" applyFill="1"/>
    <xf numFmtId="0" fontId="0" fillId="30" borderId="11" xfId="0" applyFont="1" applyFill="1" applyBorder="1"/>
    <xf numFmtId="3" fontId="22" fillId="30" borderId="17" xfId="0" applyNumberFormat="1" applyFont="1" applyFill="1" applyBorder="1" applyAlignment="1"/>
    <xf numFmtId="3" fontId="0" fillId="30" borderId="0" xfId="0" applyNumberFormat="1" applyFill="1"/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22" fillId="0" borderId="0" xfId="0" applyNumberFormat="1" applyFont="1" applyBorder="1" applyAlignment="1">
      <alignment horizontal="right"/>
    </xf>
    <xf numFmtId="0" fontId="0" fillId="0" borderId="19" xfId="0" applyBorder="1" applyAlignment="1">
      <alignment horizontal="center"/>
    </xf>
    <xf numFmtId="3" fontId="22" fillId="0" borderId="19" xfId="0" applyNumberFormat="1" applyFont="1" applyBorder="1" applyAlignment="1">
      <alignment horizontal="right"/>
    </xf>
    <xf numFmtId="3" fontId="0" fillId="0" borderId="14" xfId="0" applyNumberFormat="1" applyFont="1" applyBorder="1" applyAlignment="1">
      <alignment horizontal="center"/>
    </xf>
    <xf numFmtId="0" fontId="0" fillId="0" borderId="20" xfId="0" applyBorder="1"/>
    <xf numFmtId="0" fontId="0" fillId="0" borderId="20" xfId="0" applyFont="1" applyBorder="1"/>
    <xf numFmtId="14" fontId="0" fillId="0" borderId="21" xfId="0" applyNumberFormat="1" applyFont="1" applyBorder="1" applyAlignment="1">
      <alignment horizontal="center"/>
    </xf>
    <xf numFmtId="0" fontId="0" fillId="0" borderId="21" xfId="0" applyFont="1" applyBorder="1"/>
    <xf numFmtId="0" fontId="0" fillId="0" borderId="11" xfId="0" applyBorder="1"/>
    <xf numFmtId="0" fontId="0" fillId="0" borderId="22" xfId="0" applyBorder="1" applyAlignment="1">
      <alignment horizontal="center"/>
    </xf>
    <xf numFmtId="3" fontId="23" fillId="0" borderId="19" xfId="0" applyNumberFormat="1" applyFont="1" applyBorder="1" applyAlignment="1">
      <alignment horizontal="right"/>
    </xf>
    <xf numFmtId="0" fontId="0" fillId="0" borderId="19" xfId="0" applyFont="1" applyBorder="1" applyAlignment="1">
      <alignment horizontal="center"/>
    </xf>
    <xf numFmtId="3" fontId="0" fillId="0" borderId="19" xfId="0" applyNumberFormat="1" applyFont="1" applyBorder="1" applyAlignment="1">
      <alignment horizontal="center"/>
    </xf>
    <xf numFmtId="3" fontId="19" fillId="0" borderId="19" xfId="0" applyNumberFormat="1" applyFont="1" applyBorder="1" applyAlignment="1">
      <alignment horizontal="center"/>
    </xf>
    <xf numFmtId="3" fontId="27" fillId="25" borderId="11" xfId="0" applyNumberFormat="1" applyFont="1" applyFill="1" applyBorder="1" applyAlignment="1">
      <alignment horizontal="right"/>
    </xf>
    <xf numFmtId="0" fontId="0" fillId="0" borderId="17" xfId="0" applyBorder="1"/>
    <xf numFmtId="3" fontId="0" fillId="0" borderId="0" xfId="0" applyNumberFormat="1" applyFont="1" applyBorder="1" applyAlignment="1">
      <alignment horizontal="center"/>
    </xf>
    <xf numFmtId="0" fontId="22" fillId="0" borderId="0" xfId="0" applyFont="1" applyBorder="1"/>
    <xf numFmtId="3" fontId="22" fillId="0" borderId="0" xfId="0" applyNumberFormat="1" applyFont="1" applyBorder="1" applyAlignment="1"/>
    <xf numFmtId="3" fontId="0" fillId="0" borderId="22" xfId="0" applyNumberFormat="1" applyBorder="1" applyAlignment="1">
      <alignment horizontal="center"/>
    </xf>
    <xf numFmtId="3" fontId="22" fillId="30" borderId="17" xfId="0" applyNumberFormat="1" applyFont="1" applyFill="1" applyBorder="1" applyAlignment="1">
      <alignment horizontal="right"/>
    </xf>
    <xf numFmtId="3" fontId="22" fillId="0" borderId="17" xfId="0" applyNumberFormat="1" applyFont="1" applyBorder="1" applyAlignment="1">
      <alignment horizontal="right"/>
    </xf>
    <xf numFmtId="3" fontId="0" fillId="0" borderId="11" xfId="0" applyNumberFormat="1" applyBorder="1" applyAlignment="1">
      <alignment horizontal="right"/>
    </xf>
    <xf numFmtId="0" fontId="25" fillId="0" borderId="0" xfId="0" applyFont="1"/>
    <xf numFmtId="0" fontId="0" fillId="0" borderId="16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26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6" fillId="0" borderId="0" xfId="0" applyFont="1"/>
    <xf numFmtId="0" fontId="26" fillId="0" borderId="0" xfId="0" applyFont="1" applyFill="1" applyBorder="1"/>
    <xf numFmtId="3" fontId="26" fillId="0" borderId="0" xfId="0" applyNumberFormat="1" applyFont="1" applyFill="1" applyBorder="1" applyAlignment="1">
      <alignment horizontal="right"/>
    </xf>
    <xf numFmtId="3" fontId="26" fillId="0" borderId="0" xfId="0" applyNumberFormat="1" applyFont="1" applyFill="1" applyBorder="1"/>
    <xf numFmtId="0" fontId="26" fillId="26" borderId="0" xfId="0" applyFont="1" applyFill="1" applyBorder="1"/>
    <xf numFmtId="0" fontId="0" fillId="0" borderId="0" xfId="0" applyFill="1" applyBorder="1"/>
    <xf numFmtId="0" fontId="26" fillId="0" borderId="0" xfId="0" applyFont="1" applyFill="1" applyBorder="1" applyAlignment="1">
      <alignment horizontal="left"/>
    </xf>
    <xf numFmtId="0" fontId="30" fillId="0" borderId="0" xfId="0" applyFont="1" applyAlignment="1"/>
    <xf numFmtId="0" fontId="25" fillId="0" borderId="0" xfId="0" applyFont="1" applyAlignment="1">
      <alignment horizontal="right"/>
    </xf>
    <xf numFmtId="0" fontId="31" fillId="0" borderId="0" xfId="0" applyFont="1" applyBorder="1"/>
    <xf numFmtId="0" fontId="0" fillId="0" borderId="0" xfId="0" applyFont="1"/>
    <xf numFmtId="0" fontId="0" fillId="0" borderId="11" xfId="0" applyFont="1" applyFill="1" applyBorder="1"/>
    <xf numFmtId="3" fontId="0" fillId="0" borderId="11" xfId="0" applyNumberFormat="1" applyFont="1" applyFill="1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0" fontId="22" fillId="24" borderId="11" xfId="0" applyFont="1" applyFill="1" applyBorder="1"/>
    <xf numFmtId="0" fontId="0" fillId="0" borderId="16" xfId="0" applyFont="1" applyFill="1" applyBorder="1" applyAlignment="1">
      <alignment horizontal="right"/>
    </xf>
    <xf numFmtId="3" fontId="0" fillId="0" borderId="11" xfId="0" applyNumberFormat="1" applyFont="1" applyFill="1" applyBorder="1" applyAlignment="1"/>
    <xf numFmtId="3" fontId="0" fillId="0" borderId="10" xfId="0" applyNumberFormat="1" applyFont="1" applyFill="1" applyBorder="1" applyAlignment="1">
      <alignment horizontal="right"/>
    </xf>
    <xf numFmtId="3" fontId="0" fillId="0" borderId="29" xfId="0" applyNumberFormat="1" applyFont="1" applyFill="1" applyBorder="1" applyAlignment="1">
      <alignment horizontal="right"/>
    </xf>
    <xf numFmtId="3" fontId="0" fillId="0" borderId="17" xfId="0" applyNumberFormat="1" applyFont="1" applyFill="1" applyBorder="1" applyAlignment="1">
      <alignment horizontal="right"/>
    </xf>
    <xf numFmtId="0" fontId="0" fillId="0" borderId="17" xfId="0" applyFont="1" applyFill="1" applyBorder="1" applyAlignment="1">
      <alignment horizontal="right"/>
    </xf>
    <xf numFmtId="3" fontId="0" fillId="0" borderId="12" xfId="0" applyNumberFormat="1" applyFont="1" applyFill="1" applyBorder="1" applyAlignment="1">
      <alignment horizontal="right"/>
    </xf>
    <xf numFmtId="3" fontId="0" fillId="0" borderId="31" xfId="0" applyNumberFormat="1" applyFont="1" applyFill="1" applyBorder="1" applyAlignment="1">
      <alignment horizontal="right"/>
    </xf>
    <xf numFmtId="3" fontId="0" fillId="0" borderId="12" xfId="0" applyNumberFormat="1" applyFont="1" applyFill="1" applyBorder="1" applyAlignment="1"/>
    <xf numFmtId="3" fontId="0" fillId="0" borderId="17" xfId="0" applyNumberFormat="1" applyFont="1" applyFill="1" applyBorder="1" applyAlignment="1"/>
    <xf numFmtId="3" fontId="0" fillId="0" borderId="16" xfId="0" applyNumberFormat="1" applyFont="1" applyFill="1" applyBorder="1" applyAlignment="1">
      <alignment horizontal="right"/>
    </xf>
    <xf numFmtId="0" fontId="0" fillId="0" borderId="31" xfId="0" applyFont="1" applyFill="1" applyBorder="1" applyAlignment="1">
      <alignment horizontal="right"/>
    </xf>
    <xf numFmtId="0" fontId="0" fillId="24" borderId="11" xfId="0" applyFont="1" applyFill="1" applyBorder="1"/>
    <xf numFmtId="3" fontId="0" fillId="24" borderId="11" xfId="0" applyNumberFormat="1" applyFont="1" applyFill="1" applyBorder="1" applyAlignment="1">
      <alignment horizontal="right"/>
    </xf>
    <xf numFmtId="0" fontId="22" fillId="6" borderId="11" xfId="0" applyFont="1" applyFill="1" applyBorder="1"/>
    <xf numFmtId="0" fontId="0" fillId="0" borderId="0" xfId="0" applyFont="1" applyFill="1" applyBorder="1"/>
    <xf numFmtId="0" fontId="34" fillId="0" borderId="0" xfId="0" applyFont="1" applyAlignment="1"/>
    <xf numFmtId="0" fontId="19" fillId="31" borderId="19" xfId="0" applyFont="1" applyFill="1" applyBorder="1" applyAlignment="1">
      <alignment horizontal="center"/>
    </xf>
    <xf numFmtId="0" fontId="19" fillId="0" borderId="0" xfId="0" applyFont="1"/>
    <xf numFmtId="0" fontId="19" fillId="0" borderId="19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31" xfId="0" applyFont="1" applyFill="1" applyBorder="1"/>
    <xf numFmtId="0" fontId="22" fillId="0" borderId="0" xfId="0" applyFont="1" applyFill="1" applyBorder="1"/>
    <xf numFmtId="3" fontId="0" fillId="0" borderId="10" xfId="0" applyNumberFormat="1" applyFill="1" applyBorder="1" applyAlignment="1">
      <alignment horizontal="right"/>
    </xf>
    <xf numFmtId="3" fontId="0" fillId="0" borderId="15" xfId="0" applyNumberFormat="1" applyFont="1" applyFill="1" applyBorder="1" applyAlignment="1">
      <alignment horizontal="right"/>
    </xf>
    <xf numFmtId="3" fontId="22" fillId="0" borderId="0" xfId="0" applyNumberFormat="1" applyFont="1" applyFill="1" applyBorder="1" applyAlignment="1">
      <alignment horizontal="right"/>
    </xf>
    <xf numFmtId="0" fontId="0" fillId="0" borderId="37" xfId="0" applyFont="1" applyFill="1" applyBorder="1"/>
    <xf numFmtId="3" fontId="0" fillId="0" borderId="37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3" fontId="0" fillId="0" borderId="39" xfId="0" applyNumberFormat="1" applyFont="1" applyFill="1" applyBorder="1" applyAlignment="1">
      <alignment horizontal="right"/>
    </xf>
    <xf numFmtId="3" fontId="0" fillId="0" borderId="0" xfId="0" applyNumberFormat="1" applyFill="1" applyBorder="1" applyAlignment="1">
      <alignment horizontal="right"/>
    </xf>
    <xf numFmtId="3" fontId="0" fillId="0" borderId="28" xfId="0" applyNumberFormat="1" applyFont="1" applyFill="1" applyBorder="1" applyAlignment="1">
      <alignment horizontal="right"/>
    </xf>
    <xf numFmtId="3" fontId="0" fillId="0" borderId="28" xfId="0" applyNumberFormat="1" applyFill="1" applyBorder="1" applyAlignment="1">
      <alignment horizontal="right"/>
    </xf>
    <xf numFmtId="0" fontId="0" fillId="0" borderId="37" xfId="0" applyFont="1" applyFill="1" applyBorder="1" applyAlignment="1">
      <alignment horizontal="right"/>
    </xf>
    <xf numFmtId="3" fontId="0" fillId="0" borderId="40" xfId="0" applyNumberFormat="1" applyFont="1" applyFill="1" applyBorder="1" applyAlignment="1">
      <alignment horizontal="right"/>
    </xf>
    <xf numFmtId="0" fontId="0" fillId="0" borderId="28" xfId="0" applyBorder="1"/>
    <xf numFmtId="0" fontId="0" fillId="0" borderId="26" xfId="0" applyBorder="1"/>
    <xf numFmtId="0" fontId="0" fillId="0" borderId="38" xfId="0" applyBorder="1" applyAlignment="1">
      <alignment horizontal="center"/>
    </xf>
    <xf numFmtId="14" fontId="0" fillId="0" borderId="30" xfId="0" applyNumberFormat="1" applyBorder="1" applyAlignment="1">
      <alignment horizontal="center"/>
    </xf>
    <xf numFmtId="0" fontId="0" fillId="0" borderId="25" xfId="0" applyFont="1" applyBorder="1" applyAlignment="1">
      <alignment horizontal="center"/>
    </xf>
    <xf numFmtId="3" fontId="35" fillId="24" borderId="11" xfId="0" applyNumberFormat="1" applyFont="1" applyFill="1" applyBorder="1" applyAlignment="1">
      <alignment horizontal="center"/>
    </xf>
    <xf numFmtId="3" fontId="22" fillId="0" borderId="0" xfId="0" applyNumberFormat="1" applyFont="1" applyFill="1" applyBorder="1" applyAlignment="1">
      <alignment horizontal="center"/>
    </xf>
    <xf numFmtId="3" fontId="0" fillId="0" borderId="0" xfId="0" applyNumberFormat="1" applyBorder="1"/>
    <xf numFmtId="3" fontId="32" fillId="0" borderId="0" xfId="0" applyNumberFormat="1" applyFont="1" applyFill="1" applyBorder="1" applyAlignment="1">
      <alignment horizontal="center"/>
    </xf>
    <xf numFmtId="0" fontId="35" fillId="24" borderId="11" xfId="0" applyFont="1" applyFill="1" applyBorder="1"/>
    <xf numFmtId="0" fontId="0" fillId="0" borderId="13" xfId="0" applyBorder="1" applyAlignment="1">
      <alignment horizontal="center"/>
    </xf>
    <xf numFmtId="0" fontId="0" fillId="0" borderId="10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3" fontId="22" fillId="25" borderId="37" xfId="0" applyNumberFormat="1" applyFont="1" applyFill="1" applyBorder="1" applyAlignment="1">
      <alignment horizontal="right"/>
    </xf>
    <xf numFmtId="0" fontId="0" fillId="0" borderId="37" xfId="0" applyBorder="1" applyAlignment="1">
      <alignment horizontal="center"/>
    </xf>
    <xf numFmtId="3" fontId="0" fillId="0" borderId="37" xfId="0" applyNumberFormat="1" applyBorder="1" applyAlignment="1">
      <alignment horizontal="center"/>
    </xf>
    <xf numFmtId="0" fontId="0" fillId="0" borderId="44" xfId="0" applyFont="1" applyBorder="1"/>
    <xf numFmtId="3" fontId="22" fillId="0" borderId="37" xfId="0" applyNumberFormat="1" applyFont="1" applyBorder="1" applyAlignment="1">
      <alignment horizontal="right"/>
    </xf>
    <xf numFmtId="3" fontId="0" fillId="0" borderId="19" xfId="0" applyNumberFormat="1" applyFont="1" applyFill="1" applyBorder="1" applyAlignment="1">
      <alignment horizontal="right"/>
    </xf>
    <xf numFmtId="3" fontId="22" fillId="0" borderId="45" xfId="0" applyNumberFormat="1" applyFont="1" applyBorder="1" applyAlignment="1">
      <alignment horizontal="right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14" xfId="0" applyFont="1" applyBorder="1" applyAlignment="1" applyProtection="1">
      <alignment horizontal="center"/>
      <protection locked="0"/>
    </xf>
    <xf numFmtId="14" fontId="0" fillId="0" borderId="14" xfId="0" applyNumberFormat="1" applyFont="1" applyBorder="1" applyAlignment="1">
      <alignment horizontal="center"/>
    </xf>
    <xf numFmtId="0" fontId="0" fillId="24" borderId="11" xfId="0" applyFont="1" applyFill="1" applyBorder="1" applyAlignment="1">
      <alignment horizontal="center"/>
    </xf>
    <xf numFmtId="165" fontId="0" fillId="0" borderId="14" xfId="0" applyNumberFormat="1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3" fontId="0" fillId="0" borderId="14" xfId="0" applyNumberFormat="1" applyFont="1" applyFill="1" applyBorder="1" applyAlignment="1">
      <alignment horizontal="right"/>
    </xf>
    <xf numFmtId="0" fontId="0" fillId="0" borderId="11" xfId="0" applyFont="1" applyFill="1" applyBorder="1" applyAlignment="1">
      <alignment horizontal="center"/>
    </xf>
    <xf numFmtId="0" fontId="0" fillId="24" borderId="31" xfId="0" applyFont="1" applyFill="1" applyBorder="1"/>
    <xf numFmtId="1" fontId="0" fillId="0" borderId="11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37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24" borderId="46" xfId="0" applyFont="1" applyFill="1" applyBorder="1" applyAlignment="1">
      <alignment horizontal="center"/>
    </xf>
    <xf numFmtId="3" fontId="0" fillId="24" borderId="37" xfId="0" applyNumberFormat="1" applyFont="1" applyFill="1" applyBorder="1" applyAlignment="1">
      <alignment horizontal="right"/>
    </xf>
    <xf numFmtId="3" fontId="0" fillId="24" borderId="44" xfId="0" applyNumberFormat="1" applyFont="1" applyFill="1" applyBorder="1" applyAlignment="1">
      <alignment horizontal="right"/>
    </xf>
    <xf numFmtId="0" fontId="0" fillId="0" borderId="19" xfId="0" applyFont="1" applyFill="1" applyBorder="1"/>
    <xf numFmtId="0" fontId="0" fillId="0" borderId="43" xfId="0" applyFont="1" applyBorder="1" applyAlignment="1" applyProtection="1">
      <alignment horizontal="center"/>
      <protection locked="0"/>
    </xf>
    <xf numFmtId="0" fontId="0" fillId="0" borderId="43" xfId="0" applyFont="1" applyBorder="1" applyAlignment="1">
      <alignment horizontal="center"/>
    </xf>
    <xf numFmtId="0" fontId="0" fillId="0" borderId="10" xfId="0" applyFont="1" applyFill="1" applyBorder="1" applyAlignment="1">
      <alignment horizontal="right"/>
    </xf>
    <xf numFmtId="0" fontId="0" fillId="0" borderId="29" xfId="0" applyFont="1" applyFill="1" applyBorder="1" applyAlignment="1">
      <alignment horizontal="right"/>
    </xf>
    <xf numFmtId="3" fontId="0" fillId="24" borderId="31" xfId="0" applyNumberFormat="1" applyFont="1" applyFill="1" applyBorder="1" applyAlignment="1">
      <alignment horizontal="right"/>
    </xf>
    <xf numFmtId="3" fontId="0" fillId="0" borderId="47" xfId="0" applyNumberFormat="1" applyFont="1" applyFill="1" applyBorder="1" applyAlignment="1">
      <alignment horizontal="right"/>
    </xf>
    <xf numFmtId="3" fontId="0" fillId="0" borderId="27" xfId="0" applyNumberFormat="1" applyFont="1" applyFill="1" applyBorder="1" applyAlignment="1">
      <alignment horizontal="right"/>
    </xf>
    <xf numFmtId="0" fontId="36" fillId="24" borderId="16" xfId="0" applyFont="1" applyFill="1" applyBorder="1"/>
    <xf numFmtId="0" fontId="36" fillId="24" borderId="47" xfId="0" applyFont="1" applyFill="1" applyBorder="1"/>
    <xf numFmtId="0" fontId="0" fillId="0" borderId="11" xfId="0" applyFont="1" applyFill="1" applyBorder="1" applyAlignment="1">
      <alignment horizontal="left"/>
    </xf>
    <xf numFmtId="3" fontId="0" fillId="0" borderId="48" xfId="0" applyNumberFormat="1" applyFont="1" applyFill="1" applyBorder="1" applyAlignment="1">
      <alignment horizontal="right"/>
    </xf>
    <xf numFmtId="0" fontId="0" fillId="0" borderId="31" xfId="0" applyFont="1" applyFill="1" applyBorder="1" applyAlignment="1">
      <alignment horizontal="center"/>
    </xf>
    <xf numFmtId="0" fontId="36" fillId="24" borderId="11" xfId="0" applyFont="1" applyFill="1" applyBorder="1"/>
    <xf numFmtId="0" fontId="36" fillId="24" borderId="17" xfId="0" applyFont="1" applyFill="1" applyBorder="1"/>
    <xf numFmtId="166" fontId="0" fillId="0" borderId="11" xfId="0" applyNumberFormat="1" applyFont="1" applyFill="1" applyBorder="1" applyAlignment="1">
      <alignment horizontal="center"/>
    </xf>
    <xf numFmtId="0" fontId="0" fillId="0" borderId="49" xfId="0" applyFont="1" applyBorder="1" applyAlignment="1" applyProtection="1">
      <alignment horizontal="center"/>
      <protection locked="0"/>
    </xf>
    <xf numFmtId="0" fontId="0" fillId="0" borderId="28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25" xfId="0" applyFont="1" applyBorder="1" applyAlignment="1" applyProtection="1">
      <alignment horizontal="center"/>
      <protection locked="0"/>
    </xf>
    <xf numFmtId="0" fontId="0" fillId="0" borderId="26" xfId="0" applyFont="1" applyBorder="1" applyAlignment="1" applyProtection="1">
      <alignment horizontal="center"/>
      <protection locked="0"/>
    </xf>
    <xf numFmtId="0" fontId="0" fillId="0" borderId="0" xfId="0" applyFont="1" applyFill="1"/>
    <xf numFmtId="0" fontId="0" fillId="0" borderId="17" xfId="0" applyFont="1" applyFill="1" applyBorder="1" applyAlignment="1">
      <alignment horizontal="center"/>
    </xf>
    <xf numFmtId="0" fontId="0" fillId="24" borderId="16" xfId="0" applyFont="1" applyFill="1" applyBorder="1" applyAlignment="1">
      <alignment horizontal="center"/>
    </xf>
    <xf numFmtId="3" fontId="0" fillId="24" borderId="16" xfId="0" applyNumberFormat="1" applyFont="1" applyFill="1" applyBorder="1" applyAlignment="1">
      <alignment horizontal="right"/>
    </xf>
    <xf numFmtId="166" fontId="0" fillId="0" borderId="37" xfId="0" applyNumberFormat="1" applyFont="1" applyFill="1" applyBorder="1" applyAlignment="1">
      <alignment horizontal="center"/>
    </xf>
    <xf numFmtId="0" fontId="0" fillId="25" borderId="17" xfId="0" applyFont="1" applyFill="1" applyBorder="1" applyAlignment="1">
      <alignment horizontal="center"/>
    </xf>
    <xf numFmtId="0" fontId="0" fillId="25" borderId="11" xfId="0" applyFont="1" applyFill="1" applyBorder="1" applyAlignment="1">
      <alignment horizontal="center"/>
    </xf>
    <xf numFmtId="3" fontId="0" fillId="25" borderId="11" xfId="0" applyNumberFormat="1" applyFont="1" applyFill="1" applyBorder="1" applyAlignment="1">
      <alignment horizontal="right"/>
    </xf>
    <xf numFmtId="0" fontId="0" fillId="31" borderId="11" xfId="0" applyFont="1" applyFill="1" applyBorder="1" applyAlignment="1">
      <alignment horizontal="center"/>
    </xf>
    <xf numFmtId="3" fontId="0" fillId="31" borderId="11" xfId="0" applyNumberFormat="1" applyFont="1" applyFill="1" applyBorder="1" applyAlignment="1">
      <alignment horizontal="right"/>
    </xf>
    <xf numFmtId="0" fontId="0" fillId="24" borderId="17" xfId="0" applyFont="1" applyFill="1" applyBorder="1" applyAlignment="1">
      <alignment horizontal="center"/>
    </xf>
    <xf numFmtId="14" fontId="0" fillId="0" borderId="23" xfId="0" applyNumberFormat="1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32" xfId="0" applyFont="1" applyBorder="1"/>
    <xf numFmtId="3" fontId="0" fillId="0" borderId="19" xfId="0" applyNumberFormat="1" applyFont="1" applyBorder="1" applyAlignment="1">
      <alignment horizontal="right"/>
    </xf>
    <xf numFmtId="0" fontId="19" fillId="29" borderId="19" xfId="0" applyFont="1" applyFill="1" applyBorder="1"/>
    <xf numFmtId="3" fontId="19" fillId="29" borderId="19" xfId="0" applyNumberFormat="1" applyFont="1" applyFill="1" applyBorder="1" applyAlignment="1">
      <alignment horizontal="right"/>
    </xf>
    <xf numFmtId="3" fontId="19" fillId="30" borderId="19" xfId="0" applyNumberFormat="1" applyFont="1" applyFill="1" applyBorder="1" applyAlignment="1">
      <alignment horizontal="right"/>
    </xf>
    <xf numFmtId="3" fontId="19" fillId="28" borderId="19" xfId="0" applyNumberFormat="1" applyFont="1" applyFill="1" applyBorder="1" applyAlignment="1">
      <alignment horizontal="right"/>
    </xf>
    <xf numFmtId="3" fontId="19" fillId="28" borderId="32" xfId="0" applyNumberFormat="1" applyFont="1" applyFill="1" applyBorder="1" applyAlignment="1">
      <alignment horizontal="right"/>
    </xf>
    <xf numFmtId="0" fontId="0" fillId="28" borderId="32" xfId="0" applyFont="1" applyFill="1" applyBorder="1"/>
    <xf numFmtId="3" fontId="0" fillId="28" borderId="19" xfId="0" applyNumberFormat="1" applyFont="1" applyFill="1" applyBorder="1" applyAlignment="1">
      <alignment horizontal="right"/>
    </xf>
    <xf numFmtId="3" fontId="0" fillId="0" borderId="50" xfId="0" applyNumberFormat="1" applyFont="1" applyFill="1" applyBorder="1" applyAlignment="1">
      <alignment horizontal="right"/>
    </xf>
    <xf numFmtId="0" fontId="0" fillId="0" borderId="11" xfId="0" applyBorder="1" applyAlignment="1">
      <alignment horizontal="right"/>
    </xf>
    <xf numFmtId="3" fontId="0" fillId="0" borderId="18" xfId="0" applyNumberFormat="1" applyFill="1" applyBorder="1" applyAlignment="1">
      <alignment horizontal="right"/>
    </xf>
    <xf numFmtId="3" fontId="0" fillId="0" borderId="51" xfId="0" applyNumberFormat="1" applyFont="1" applyFill="1" applyBorder="1" applyAlignment="1">
      <alignment horizontal="right"/>
    </xf>
    <xf numFmtId="3" fontId="0" fillId="0" borderId="46" xfId="0" applyNumberFormat="1" applyFont="1" applyFill="1" applyBorder="1" applyAlignment="1">
      <alignment horizontal="right"/>
    </xf>
    <xf numFmtId="3" fontId="0" fillId="0" borderId="45" xfId="0" applyNumberFormat="1" applyFill="1" applyBorder="1" applyAlignment="1">
      <alignment horizontal="right"/>
    </xf>
    <xf numFmtId="0" fontId="22" fillId="0" borderId="16" xfId="0" applyFont="1" applyBorder="1"/>
    <xf numFmtId="0" fontId="22" fillId="25" borderId="37" xfId="0" applyFont="1" applyFill="1" applyBorder="1"/>
    <xf numFmtId="3" fontId="22" fillId="25" borderId="23" xfId="0" applyNumberFormat="1" applyFont="1" applyFill="1" applyBorder="1" applyAlignment="1">
      <alignment horizontal="right"/>
    </xf>
    <xf numFmtId="3" fontId="22" fillId="25" borderId="21" xfId="0" applyNumberFormat="1" applyFont="1" applyFill="1" applyBorder="1" applyAlignment="1">
      <alignment horizontal="right"/>
    </xf>
    <xf numFmtId="0" fontId="22" fillId="25" borderId="22" xfId="0" applyFont="1" applyFill="1" applyBorder="1"/>
    <xf numFmtId="3" fontId="22" fillId="25" borderId="52" xfId="0" applyNumberFormat="1" applyFont="1" applyFill="1" applyBorder="1" applyAlignment="1">
      <alignment horizontal="right"/>
    </xf>
    <xf numFmtId="0" fontId="0" fillId="30" borderId="11" xfId="0" applyFill="1" applyBorder="1"/>
    <xf numFmtId="3" fontId="0" fillId="0" borderId="11" xfId="0" applyNumberFormat="1" applyFill="1" applyBorder="1" applyAlignment="1">
      <alignment horizontal="right"/>
    </xf>
    <xf numFmtId="3" fontId="0" fillId="0" borderId="47" xfId="0" applyNumberFormat="1" applyFill="1" applyBorder="1" applyAlignment="1">
      <alignment horizontal="right"/>
    </xf>
    <xf numFmtId="3" fontId="0" fillId="0" borderId="16" xfId="0" applyNumberFormat="1" applyFill="1" applyBorder="1" applyAlignment="1">
      <alignment horizontal="right"/>
    </xf>
    <xf numFmtId="3" fontId="0" fillId="0" borderId="15" xfId="0" applyNumberFormat="1" applyFill="1" applyBorder="1" applyAlignment="1">
      <alignment horizontal="right"/>
    </xf>
    <xf numFmtId="3" fontId="0" fillId="24" borderId="11" xfId="0" applyNumberFormat="1" applyFill="1" applyBorder="1" applyAlignment="1">
      <alignment horizontal="right"/>
    </xf>
    <xf numFmtId="3" fontId="0" fillId="0" borderId="31" xfId="0" applyNumberFormat="1" applyFill="1" applyBorder="1" applyAlignment="1">
      <alignment horizontal="right"/>
    </xf>
    <xf numFmtId="0" fontId="0" fillId="0" borderId="11" xfId="0" applyFill="1" applyBorder="1" applyAlignment="1">
      <alignment horizontal="center"/>
    </xf>
    <xf numFmtId="3" fontId="0" fillId="0" borderId="33" xfId="0" applyNumberFormat="1" applyFont="1" applyFill="1" applyBorder="1" applyAlignment="1">
      <alignment horizontal="right"/>
    </xf>
    <xf numFmtId="0" fontId="19" fillId="0" borderId="19" xfId="0" applyFont="1" applyFill="1" applyBorder="1" applyAlignment="1">
      <alignment horizontal="center"/>
    </xf>
    <xf numFmtId="0" fontId="19" fillId="0" borderId="32" xfId="0" applyFont="1" applyFill="1" applyBorder="1" applyAlignment="1">
      <alignment horizontal="center"/>
    </xf>
    <xf numFmtId="3" fontId="19" fillId="0" borderId="19" xfId="0" applyNumberFormat="1" applyFont="1" applyFill="1" applyBorder="1" applyAlignment="1">
      <alignment horizontal="right"/>
    </xf>
    <xf numFmtId="0" fontId="0" fillId="0" borderId="32" xfId="0" applyFill="1" applyBorder="1"/>
    <xf numFmtId="0" fontId="0" fillId="0" borderId="12" xfId="0" applyFont="1" applyFill="1" applyBorder="1" applyAlignment="1">
      <alignment horizontal="right"/>
    </xf>
    <xf numFmtId="0" fontId="0" fillId="0" borderId="51" xfId="0" applyFill="1" applyBorder="1" applyAlignment="1">
      <alignment horizontal="center"/>
    </xf>
    <xf numFmtId="0" fontId="0" fillId="0" borderId="40" xfId="0" applyFill="1" applyBorder="1" applyAlignment="1">
      <alignment horizontal="center"/>
    </xf>
    <xf numFmtId="3" fontId="0" fillId="0" borderId="37" xfId="0" applyNumberFormat="1" applyFill="1" applyBorder="1" applyAlignment="1">
      <alignment horizontal="right"/>
    </xf>
    <xf numFmtId="0" fontId="0" fillId="0" borderId="14" xfId="0" applyBorder="1" applyAlignment="1">
      <alignment horizontal="center"/>
    </xf>
    <xf numFmtId="0" fontId="0" fillId="0" borderId="33" xfId="0" applyFont="1" applyFill="1" applyBorder="1" applyAlignment="1">
      <alignment horizontal="center"/>
    </xf>
    <xf numFmtId="3" fontId="0" fillId="0" borderId="33" xfId="0" applyNumberFormat="1" applyFill="1" applyBorder="1" applyAlignment="1">
      <alignment horizontal="right"/>
    </xf>
    <xf numFmtId="0" fontId="0" fillId="0" borderId="32" xfId="0" applyFont="1" applyFill="1" applyBorder="1" applyAlignment="1">
      <alignment horizontal="center"/>
    </xf>
    <xf numFmtId="3" fontId="0" fillId="0" borderId="11" xfId="0" applyNumberFormat="1" applyFill="1" applyBorder="1" applyAlignment="1"/>
    <xf numFmtId="0" fontId="0" fillId="0" borderId="17" xfId="0" applyFill="1" applyBorder="1" applyAlignment="1">
      <alignment horizontal="right"/>
    </xf>
    <xf numFmtId="0" fontId="0" fillId="0" borderId="11" xfId="0" applyFill="1" applyBorder="1" applyAlignment="1">
      <alignment horizontal="right"/>
    </xf>
    <xf numFmtId="0" fontId="0" fillId="30" borderId="11" xfId="0" applyFill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22" fillId="0" borderId="37" xfId="0" applyFont="1" applyBorder="1"/>
    <xf numFmtId="3" fontId="22" fillId="0" borderId="44" xfId="0" applyNumberFormat="1" applyFont="1" applyBorder="1" applyAlignment="1"/>
    <xf numFmtId="0" fontId="0" fillId="0" borderId="43" xfId="0" applyBorder="1" applyAlignment="1">
      <alignment horizontal="center"/>
    </xf>
    <xf numFmtId="0" fontId="22" fillId="0" borderId="43" xfId="0" applyFont="1" applyBorder="1" applyAlignment="1">
      <alignment horizontal="center"/>
    </xf>
    <xf numFmtId="0" fontId="37" fillId="0" borderId="0" xfId="0" applyFont="1" applyBorder="1" applyAlignment="1">
      <alignment horizontal="center"/>
    </xf>
    <xf numFmtId="0" fontId="0" fillId="0" borderId="13" xfId="0" applyBorder="1" applyAlignment="1">
      <alignment horizontal="left" vertical="center" textRotation="180"/>
    </xf>
    <xf numFmtId="0" fontId="28" fillId="0" borderId="0" xfId="0" applyFont="1" applyAlignment="1">
      <alignment horizontal="center"/>
    </xf>
    <xf numFmtId="0" fontId="25" fillId="0" borderId="0" xfId="0" applyFont="1" applyFill="1" applyBorder="1"/>
    <xf numFmtId="0" fontId="28" fillId="0" borderId="0" xfId="0" applyFont="1" applyFill="1" applyBorder="1" applyAlignment="1">
      <alignment horizontal="center"/>
    </xf>
    <xf numFmtId="0" fontId="38" fillId="0" borderId="0" xfId="0" applyFont="1" applyAlignment="1">
      <alignment horizontal="center"/>
    </xf>
    <xf numFmtId="0" fontId="25" fillId="0" borderId="33" xfId="0" applyFont="1" applyBorder="1"/>
    <xf numFmtId="0" fontId="0" fillId="0" borderId="29" xfId="0" applyBorder="1" applyAlignment="1">
      <alignment horizontal="center"/>
    </xf>
    <xf numFmtId="0" fontId="0" fillId="0" borderId="47" xfId="0" applyBorder="1" applyAlignment="1">
      <alignment horizontal="center"/>
    </xf>
    <xf numFmtId="0" fontId="22" fillId="0" borderId="28" xfId="0" applyFont="1" applyBorder="1" applyAlignment="1">
      <alignment horizontal="center"/>
    </xf>
    <xf numFmtId="0" fontId="22" fillId="0" borderId="25" xfId="0" applyFont="1" applyBorder="1" applyAlignment="1">
      <alignment horizontal="center"/>
    </xf>
    <xf numFmtId="0" fontId="22" fillId="0" borderId="26" xfId="0" applyFon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left" vertical="center" textRotation="180"/>
    </xf>
    <xf numFmtId="3" fontId="0" fillId="0" borderId="14" xfId="0" applyNumberFormat="1" applyBorder="1" applyAlignment="1">
      <alignment horizontal="center"/>
    </xf>
    <xf numFmtId="0" fontId="0" fillId="30" borderId="10" xfId="0" applyFill="1" applyBorder="1" applyAlignment="1">
      <alignment horizontal="center"/>
    </xf>
    <xf numFmtId="3" fontId="0" fillId="30" borderId="14" xfId="0" applyNumberFormat="1" applyFont="1" applyFill="1" applyBorder="1" applyAlignment="1">
      <alignment horizontal="center"/>
    </xf>
    <xf numFmtId="3" fontId="22" fillId="30" borderId="12" xfId="0" applyNumberFormat="1" applyFont="1" applyFill="1" applyBorder="1" applyAlignment="1">
      <alignment horizontal="right"/>
    </xf>
    <xf numFmtId="3" fontId="22" fillId="30" borderId="12" xfId="0" applyNumberFormat="1" applyFont="1" applyFill="1" applyBorder="1" applyAlignment="1"/>
    <xf numFmtId="0" fontId="0" fillId="0" borderId="32" xfId="0" applyBorder="1" applyAlignment="1">
      <alignment horizontal="center"/>
    </xf>
    <xf numFmtId="0" fontId="0" fillId="0" borderId="32" xfId="0" applyBorder="1"/>
    <xf numFmtId="0" fontId="0" fillId="0" borderId="19" xfId="0" applyFill="1" applyBorder="1" applyAlignment="1">
      <alignment horizontal="center"/>
    </xf>
    <xf numFmtId="0" fontId="0" fillId="0" borderId="47" xfId="0" applyFill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19" xfId="0" applyBorder="1" applyProtection="1">
      <protection locked="0"/>
    </xf>
    <xf numFmtId="0" fontId="0" fillId="0" borderId="19" xfId="0" applyFont="1" applyBorder="1" applyAlignment="1" applyProtection="1">
      <alignment horizontal="center"/>
      <protection locked="0"/>
    </xf>
    <xf numFmtId="0" fontId="0" fillId="31" borderId="19" xfId="0" applyFont="1" applyFill="1" applyBorder="1" applyAlignment="1" applyProtection="1">
      <alignment horizontal="center"/>
      <protection locked="0"/>
    </xf>
    <xf numFmtId="0" fontId="0" fillId="31" borderId="19" xfId="0" applyFill="1" applyBorder="1" applyAlignment="1">
      <alignment horizontal="center"/>
    </xf>
    <xf numFmtId="166" fontId="0" fillId="0" borderId="10" xfId="0" applyNumberFormat="1" applyFont="1" applyFill="1" applyBorder="1" applyAlignment="1">
      <alignment horizontal="center"/>
    </xf>
    <xf numFmtId="0" fontId="0" fillId="30" borderId="29" xfId="0" applyFont="1" applyFill="1" applyBorder="1" applyAlignment="1">
      <alignment horizontal="center"/>
    </xf>
    <xf numFmtId="0" fontId="0" fillId="30" borderId="12" xfId="0" applyFill="1" applyBorder="1"/>
    <xf numFmtId="3" fontId="0" fillId="30" borderId="19" xfId="0" applyNumberFormat="1" applyFont="1" applyFill="1" applyBorder="1" applyAlignment="1">
      <alignment horizontal="center"/>
    </xf>
    <xf numFmtId="0" fontId="22" fillId="31" borderId="19" xfId="0" applyFont="1" applyFill="1" applyBorder="1" applyAlignment="1">
      <alignment horizontal="right"/>
    </xf>
    <xf numFmtId="0" fontId="22" fillId="0" borderId="19" xfId="0" applyFont="1" applyBorder="1" applyAlignment="1">
      <alignment horizontal="right"/>
    </xf>
    <xf numFmtId="0" fontId="0" fillId="0" borderId="22" xfId="0" applyFont="1" applyFill="1" applyBorder="1" applyAlignment="1">
      <alignment horizontal="center"/>
    </xf>
    <xf numFmtId="3" fontId="0" fillId="0" borderId="22" xfId="0" applyNumberFormat="1" applyFont="1" applyFill="1" applyBorder="1" applyAlignment="1">
      <alignment horizontal="right"/>
    </xf>
    <xf numFmtId="0" fontId="0" fillId="31" borderId="19" xfId="0" applyFill="1" applyBorder="1" applyAlignment="1">
      <alignment horizontal="right"/>
    </xf>
    <xf numFmtId="0" fontId="0" fillId="0" borderId="19" xfId="0" applyBorder="1" applyAlignment="1">
      <alignment horizontal="right"/>
    </xf>
    <xf numFmtId="0" fontId="22" fillId="0" borderId="67" xfId="0" applyFont="1" applyBorder="1" applyAlignment="1">
      <alignment horizontal="center"/>
    </xf>
    <xf numFmtId="0" fontId="22" fillId="0" borderId="68" xfId="0" applyFont="1" applyBorder="1" applyAlignment="1">
      <alignment horizontal="center"/>
    </xf>
    <xf numFmtId="0" fontId="22" fillId="0" borderId="69" xfId="0" applyFont="1" applyBorder="1" applyAlignment="1">
      <alignment horizontal="center"/>
    </xf>
    <xf numFmtId="0" fontId="0" fillId="0" borderId="46" xfId="0" applyFill="1" applyBorder="1"/>
    <xf numFmtId="0" fontId="0" fillId="0" borderId="51" xfId="0" applyFill="1" applyBorder="1"/>
    <xf numFmtId="3" fontId="0" fillId="0" borderId="70" xfId="0" applyNumberFormat="1" applyFont="1" applyFill="1" applyBorder="1" applyAlignment="1">
      <alignment horizontal="right"/>
    </xf>
    <xf numFmtId="3" fontId="0" fillId="0" borderId="70" xfId="0" applyNumberFormat="1" applyFill="1" applyBorder="1" applyAlignment="1">
      <alignment horizontal="right"/>
    </xf>
    <xf numFmtId="3" fontId="0" fillId="0" borderId="71" xfId="0" applyNumberFormat="1" applyFont="1" applyFill="1" applyBorder="1" applyAlignment="1">
      <alignment horizontal="right"/>
    </xf>
    <xf numFmtId="3" fontId="0" fillId="24" borderId="70" xfId="0" applyNumberFormat="1" applyFont="1" applyFill="1" applyBorder="1" applyAlignment="1">
      <alignment horizontal="right"/>
    </xf>
    <xf numFmtId="3" fontId="0" fillId="0" borderId="69" xfId="0" applyNumberFormat="1" applyFont="1" applyFill="1" applyBorder="1" applyAlignment="1">
      <alignment horizontal="right"/>
    </xf>
    <xf numFmtId="3" fontId="0" fillId="31" borderId="70" xfId="0" applyNumberFormat="1" applyFont="1" applyFill="1" applyBorder="1" applyAlignment="1">
      <alignment horizontal="right"/>
    </xf>
    <xf numFmtId="0" fontId="0" fillId="0" borderId="70" xfId="0" applyFont="1" applyFill="1" applyBorder="1" applyAlignment="1">
      <alignment horizontal="right"/>
    </xf>
    <xf numFmtId="0" fontId="0" fillId="6" borderId="37" xfId="0" applyFont="1" applyFill="1" applyBorder="1"/>
    <xf numFmtId="3" fontId="0" fillId="6" borderId="37" xfId="0" applyNumberFormat="1" applyFont="1" applyFill="1" applyBorder="1" applyAlignment="1">
      <alignment horizontal="right"/>
    </xf>
    <xf numFmtId="3" fontId="0" fillId="6" borderId="37" xfId="0" applyNumberFormat="1" applyFill="1" applyBorder="1" applyAlignment="1">
      <alignment horizontal="right"/>
    </xf>
    <xf numFmtId="3" fontId="0" fillId="6" borderId="50" xfId="0" applyNumberFormat="1" applyFill="1" applyBorder="1" applyAlignment="1">
      <alignment horizontal="right"/>
    </xf>
    <xf numFmtId="0" fontId="0" fillId="0" borderId="10" xfId="0" applyFill="1" applyBorder="1" applyAlignment="1">
      <alignment horizontal="center"/>
    </xf>
    <xf numFmtId="3" fontId="22" fillId="0" borderId="44" xfId="0" applyNumberFormat="1" applyFont="1" applyBorder="1" applyAlignment="1">
      <alignment horizontal="right"/>
    </xf>
    <xf numFmtId="3" fontId="0" fillId="0" borderId="19" xfId="0" applyNumberFormat="1" applyBorder="1" applyAlignment="1">
      <alignment horizontal="right"/>
    </xf>
    <xf numFmtId="3" fontId="0" fillId="0" borderId="19" xfId="0" applyNumberFormat="1" applyFill="1" applyBorder="1" applyAlignment="1">
      <alignment horizontal="right"/>
    </xf>
    <xf numFmtId="0" fontId="25" fillId="0" borderId="0" xfId="0" applyFont="1" applyAlignment="1">
      <alignment horizontal="right"/>
    </xf>
    <xf numFmtId="0" fontId="0" fillId="0" borderId="24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0" fillId="27" borderId="26" xfId="0" applyFont="1" applyFill="1" applyBorder="1"/>
    <xf numFmtId="3" fontId="0" fillId="33" borderId="33" xfId="0" applyNumberFormat="1" applyFont="1" applyFill="1" applyBorder="1" applyAlignment="1">
      <alignment horizontal="right"/>
    </xf>
    <xf numFmtId="3" fontId="0" fillId="33" borderId="26" xfId="0" applyNumberFormat="1" applyFont="1" applyFill="1" applyBorder="1" applyAlignment="1">
      <alignment horizontal="right"/>
    </xf>
    <xf numFmtId="3" fontId="0" fillId="33" borderId="19" xfId="0" applyNumberFormat="1" applyFont="1" applyFill="1" applyBorder="1"/>
    <xf numFmtId="0" fontId="0" fillId="26" borderId="25" xfId="0" applyFont="1" applyFill="1" applyBorder="1"/>
    <xf numFmtId="3" fontId="0" fillId="26" borderId="24" xfId="0" applyNumberFormat="1" applyFont="1" applyFill="1" applyBorder="1"/>
    <xf numFmtId="3" fontId="0" fillId="26" borderId="25" xfId="0" applyNumberFormat="1" applyFont="1" applyFill="1" applyBorder="1"/>
    <xf numFmtId="3" fontId="0" fillId="0" borderId="28" xfId="0" applyNumberFormat="1" applyFont="1" applyFill="1" applyBorder="1"/>
    <xf numFmtId="0" fontId="0" fillId="0" borderId="28" xfId="0" applyFont="1" applyBorder="1"/>
    <xf numFmtId="0" fontId="0" fillId="0" borderId="26" xfId="0" applyFont="1" applyBorder="1"/>
    <xf numFmtId="3" fontId="0" fillId="0" borderId="34" xfId="0" applyNumberFormat="1" applyFont="1" applyBorder="1"/>
    <xf numFmtId="3" fontId="0" fillId="0" borderId="26" xfId="0" applyNumberFormat="1" applyFont="1" applyBorder="1"/>
    <xf numFmtId="3" fontId="0" fillId="0" borderId="26" xfId="0" applyNumberFormat="1" applyFont="1" applyFill="1" applyBorder="1"/>
    <xf numFmtId="0" fontId="0" fillId="0" borderId="19" xfId="0" applyFont="1" applyBorder="1"/>
    <xf numFmtId="3" fontId="0" fillId="0" borderId="27" xfId="0" applyNumberFormat="1" applyFont="1" applyBorder="1"/>
    <xf numFmtId="3" fontId="0" fillId="0" borderId="19" xfId="0" applyNumberFormat="1" applyFont="1" applyBorder="1"/>
    <xf numFmtId="3" fontId="0" fillId="0" borderId="19" xfId="0" applyNumberFormat="1" applyFont="1" applyFill="1" applyBorder="1"/>
    <xf numFmtId="3" fontId="0" fillId="0" borderId="27" xfId="0" applyNumberFormat="1" applyFont="1" applyBorder="1" applyAlignment="1">
      <alignment horizontal="right"/>
    </xf>
    <xf numFmtId="0" fontId="0" fillId="27" borderId="19" xfId="0" applyFont="1" applyFill="1" applyBorder="1"/>
    <xf numFmtId="3" fontId="0" fillId="33" borderId="35" xfId="0" applyNumberFormat="1" applyFont="1" applyFill="1" applyBorder="1" applyAlignment="1">
      <alignment horizontal="right"/>
    </xf>
    <xf numFmtId="3" fontId="0" fillId="33" borderId="19" xfId="0" applyNumberFormat="1" applyFont="1" applyFill="1" applyBorder="1" applyAlignment="1">
      <alignment horizontal="right"/>
    </xf>
    <xf numFmtId="3" fontId="0" fillId="26" borderId="36" xfId="0" applyNumberFormat="1" applyFont="1" applyFill="1" applyBorder="1" applyAlignment="1"/>
    <xf numFmtId="3" fontId="0" fillId="26" borderId="28" xfId="0" applyNumberFormat="1" applyFont="1" applyFill="1" applyBorder="1" applyAlignment="1"/>
    <xf numFmtId="3" fontId="0" fillId="26" borderId="34" xfId="0" applyNumberFormat="1" applyFont="1" applyFill="1" applyBorder="1" applyAlignment="1"/>
    <xf numFmtId="3" fontId="0" fillId="26" borderId="26" xfId="0" applyNumberFormat="1" applyFont="1" applyFill="1" applyBorder="1" applyAlignment="1"/>
    <xf numFmtId="0" fontId="0" fillId="28" borderId="19" xfId="0" applyFont="1" applyFill="1" applyBorder="1"/>
    <xf numFmtId="3" fontId="0" fillId="28" borderId="27" xfId="0" applyNumberFormat="1" applyFont="1" applyFill="1" applyBorder="1"/>
    <xf numFmtId="3" fontId="0" fillId="34" borderId="19" xfId="0" applyNumberFormat="1" applyFont="1" applyFill="1" applyBorder="1"/>
    <xf numFmtId="3" fontId="0" fillId="33" borderId="27" xfId="0" applyNumberFormat="1" applyFont="1" applyFill="1" applyBorder="1"/>
    <xf numFmtId="3" fontId="0" fillId="34" borderId="19" xfId="0" applyNumberFormat="1" applyFont="1" applyFill="1" applyBorder="1" applyAlignment="1">
      <alignment horizontal="right"/>
    </xf>
    <xf numFmtId="0" fontId="0" fillId="32" borderId="28" xfId="0" applyFont="1" applyFill="1" applyBorder="1"/>
    <xf numFmtId="0" fontId="0" fillId="35" borderId="28" xfId="0" applyFont="1" applyFill="1" applyBorder="1"/>
    <xf numFmtId="0" fontId="0" fillId="32" borderId="26" xfId="0" applyFont="1" applyFill="1" applyBorder="1"/>
    <xf numFmtId="3" fontId="0" fillId="35" borderId="26" xfId="0" applyNumberFormat="1" applyFont="1" applyFill="1" applyBorder="1"/>
    <xf numFmtId="0" fontId="0" fillId="0" borderId="59" xfId="0" applyFont="1" applyFill="1" applyBorder="1"/>
    <xf numFmtId="3" fontId="0" fillId="0" borderId="59" xfId="0" applyNumberFormat="1" applyFont="1" applyFill="1" applyBorder="1"/>
    <xf numFmtId="0" fontId="0" fillId="0" borderId="60" xfId="0" applyFont="1" applyFill="1" applyBorder="1"/>
    <xf numFmtId="0" fontId="0" fillId="0" borderId="62" xfId="0" applyFont="1" applyFill="1" applyBorder="1"/>
    <xf numFmtId="3" fontId="0" fillId="0" borderId="63" xfId="0" applyNumberFormat="1" applyFont="1" applyFill="1" applyBorder="1"/>
    <xf numFmtId="0" fontId="0" fillId="0" borderId="64" xfId="0" applyFont="1" applyFill="1" applyBorder="1"/>
    <xf numFmtId="3" fontId="0" fillId="0" borderId="65" xfId="0" applyNumberFormat="1" applyFont="1" applyBorder="1"/>
    <xf numFmtId="3" fontId="0" fillId="0" borderId="66" xfId="0" applyNumberFormat="1" applyFont="1" applyBorder="1"/>
    <xf numFmtId="0" fontId="0" fillId="31" borderId="19" xfId="0" applyFill="1" applyBorder="1" applyAlignment="1" applyProtection="1">
      <alignment horizontal="center"/>
      <protection locked="0"/>
    </xf>
    <xf numFmtId="0" fontId="0" fillId="31" borderId="19" xfId="0" applyFont="1" applyFill="1" applyBorder="1" applyAlignment="1">
      <alignment horizontal="right"/>
    </xf>
    <xf numFmtId="0" fontId="0" fillId="0" borderId="19" xfId="0" applyFont="1" applyBorder="1" applyAlignment="1">
      <alignment horizontal="right"/>
    </xf>
    <xf numFmtId="0" fontId="0" fillId="0" borderId="19" xfId="0" applyFill="1" applyBorder="1"/>
    <xf numFmtId="0" fontId="0" fillId="0" borderId="19" xfId="0" applyFont="1" applyFill="1" applyBorder="1" applyAlignment="1">
      <alignment horizontal="right"/>
    </xf>
    <xf numFmtId="0" fontId="0" fillId="0" borderId="73" xfId="0" applyFont="1" applyFill="1" applyBorder="1" applyAlignment="1">
      <alignment horizontal="center"/>
    </xf>
    <xf numFmtId="3" fontId="0" fillId="0" borderId="73" xfId="0" applyNumberFormat="1" applyFont="1" applyFill="1" applyBorder="1" applyAlignment="1">
      <alignment horizontal="right"/>
    </xf>
    <xf numFmtId="3" fontId="0" fillId="0" borderId="73" xfId="0" applyNumberFormat="1" applyFill="1" applyBorder="1" applyAlignment="1">
      <alignment horizontal="right"/>
    </xf>
    <xf numFmtId="3" fontId="0" fillId="0" borderId="74" xfId="0" applyNumberFormat="1" applyFont="1" applyFill="1" applyBorder="1" applyAlignment="1">
      <alignment horizontal="right"/>
    </xf>
    <xf numFmtId="3" fontId="0" fillId="0" borderId="30" xfId="0" applyNumberFormat="1" applyFont="1" applyFill="1" applyBorder="1" applyAlignment="1">
      <alignment horizontal="right"/>
    </xf>
    <xf numFmtId="0" fontId="0" fillId="0" borderId="23" xfId="0" applyFont="1" applyBorder="1" applyAlignment="1" applyProtection="1">
      <alignment horizontal="center"/>
      <protection locked="0"/>
    </xf>
    <xf numFmtId="0" fontId="22" fillId="0" borderId="23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24" borderId="11" xfId="0" applyFill="1" applyBorder="1" applyAlignment="1">
      <alignment horizontal="center"/>
    </xf>
    <xf numFmtId="0" fontId="0" fillId="0" borderId="24" xfId="0" applyBorder="1"/>
    <xf numFmtId="10" fontId="0" fillId="0" borderId="0" xfId="0" applyNumberFormat="1"/>
    <xf numFmtId="0" fontId="0" fillId="0" borderId="0" xfId="0" applyBorder="1" applyAlignment="1">
      <alignment horizontal="left" vertical="center" textRotation="180"/>
    </xf>
    <xf numFmtId="0" fontId="0" fillId="24" borderId="30" xfId="0" applyFont="1" applyFill="1" applyBorder="1"/>
    <xf numFmtId="0" fontId="0" fillId="0" borderId="12" xfId="0" applyFont="1" applyBorder="1" applyAlignment="1" applyProtection="1">
      <alignment horizontal="center"/>
      <protection locked="0"/>
    </xf>
    <xf numFmtId="0" fontId="0" fillId="0" borderId="13" xfId="0" applyFont="1" applyBorder="1" applyAlignment="1" applyProtection="1">
      <alignment horizontal="center"/>
      <protection locked="0"/>
    </xf>
    <xf numFmtId="0" fontId="0" fillId="0" borderId="36" xfId="0" applyBorder="1"/>
    <xf numFmtId="0" fontId="0" fillId="0" borderId="75" xfId="0" applyFont="1" applyBorder="1" applyProtection="1">
      <protection locked="0"/>
    </xf>
    <xf numFmtId="0" fontId="0" fillId="0" borderId="76" xfId="0" applyFont="1" applyBorder="1" applyProtection="1">
      <protection locked="0"/>
    </xf>
    <xf numFmtId="0" fontId="0" fillId="0" borderId="34" xfId="0" applyBorder="1"/>
    <xf numFmtId="0" fontId="0" fillId="0" borderId="77" xfId="0" applyFont="1" applyBorder="1" applyProtection="1">
      <protection locked="0"/>
    </xf>
    <xf numFmtId="0" fontId="0" fillId="0" borderId="17" xfId="0" applyFont="1" applyFill="1" applyBorder="1"/>
    <xf numFmtId="0" fontId="0" fillId="0" borderId="15" xfId="0" applyFont="1" applyFill="1" applyBorder="1"/>
    <xf numFmtId="0" fontId="0" fillId="0" borderId="48" xfId="0" applyFill="1" applyBorder="1"/>
    <xf numFmtId="0" fontId="0" fillId="0" borderId="12" xfId="0" applyFill="1" applyBorder="1"/>
    <xf numFmtId="0" fontId="0" fillId="0" borderId="17" xfId="0" applyFill="1" applyBorder="1"/>
    <xf numFmtId="0" fontId="0" fillId="0" borderId="25" xfId="0" applyBorder="1"/>
    <xf numFmtId="0" fontId="0" fillId="0" borderId="28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5" xfId="0" applyFill="1" applyBorder="1"/>
    <xf numFmtId="0" fontId="0" fillId="31" borderId="0" xfId="0" applyFill="1"/>
    <xf numFmtId="0" fontId="0" fillId="36" borderId="14" xfId="0" applyFont="1" applyFill="1" applyBorder="1"/>
    <xf numFmtId="0" fontId="0" fillId="0" borderId="26" xfId="0" applyBorder="1" applyAlignment="1">
      <alignment horizontal="center" vertical="center" textRotation="180"/>
    </xf>
    <xf numFmtId="0" fontId="0" fillId="0" borderId="19" xfId="0" applyBorder="1" applyAlignment="1">
      <alignment horizontal="center" vertical="center" readingOrder="1"/>
    </xf>
    <xf numFmtId="0" fontId="0" fillId="0" borderId="39" xfId="0" applyFill="1" applyBorder="1"/>
    <xf numFmtId="0" fontId="0" fillId="0" borderId="44" xfId="0" applyFont="1" applyFill="1" applyBorder="1"/>
    <xf numFmtId="0" fontId="0" fillId="0" borderId="54" xfId="0" applyFill="1" applyBorder="1"/>
    <xf numFmtId="0" fontId="0" fillId="24" borderId="54" xfId="0" applyFont="1" applyFill="1" applyBorder="1"/>
    <xf numFmtId="0" fontId="0" fillId="36" borderId="27" xfId="0" applyFont="1" applyFill="1" applyBorder="1"/>
    <xf numFmtId="0" fontId="0" fillId="31" borderId="32" xfId="0" applyFill="1" applyBorder="1"/>
    <xf numFmtId="0" fontId="0" fillId="24" borderId="14" xfId="0" applyFont="1" applyFill="1" applyBorder="1"/>
    <xf numFmtId="0" fontId="0" fillId="0" borderId="28" xfId="0" applyFont="1" applyFill="1" applyBorder="1"/>
    <xf numFmtId="0" fontId="0" fillId="0" borderId="25" xfId="0" applyFont="1" applyFill="1" applyBorder="1"/>
    <xf numFmtId="0" fontId="0" fillId="0" borderId="28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6" borderId="11" xfId="0" applyFont="1" applyFill="1" applyBorder="1" applyAlignment="1">
      <alignment horizontal="center"/>
    </xf>
    <xf numFmtId="0" fontId="0" fillId="6" borderId="44" xfId="0" applyFont="1" applyFill="1" applyBorder="1"/>
    <xf numFmtId="0" fontId="0" fillId="0" borderId="19" xfId="0" applyBorder="1" applyAlignment="1">
      <alignment horizontal="center" vertical="center"/>
    </xf>
    <xf numFmtId="0" fontId="0" fillId="31" borderId="58" xfId="0" applyFill="1" applyBorder="1"/>
    <xf numFmtId="0" fontId="0" fillId="0" borderId="72" xfId="0" applyFill="1" applyBorder="1"/>
    <xf numFmtId="0" fontId="0" fillId="24" borderId="45" xfId="0" applyFont="1" applyFill="1" applyBorder="1"/>
    <xf numFmtId="0" fontId="0" fillId="0" borderId="44" xfId="0" applyFill="1" applyBorder="1"/>
    <xf numFmtId="0" fontId="0" fillId="0" borderId="52" xfId="0" applyFill="1" applyBorder="1"/>
    <xf numFmtId="0" fontId="0" fillId="36" borderId="17" xfId="0" applyFont="1" applyFill="1" applyBorder="1" applyAlignment="1">
      <alignment horizontal="center"/>
    </xf>
    <xf numFmtId="0" fontId="0" fillId="24" borderId="27" xfId="0" applyFont="1" applyFill="1" applyBorder="1"/>
    <xf numFmtId="0" fontId="0" fillId="36" borderId="45" xfId="0" applyFont="1" applyFill="1" applyBorder="1"/>
    <xf numFmtId="0" fontId="0" fillId="0" borderId="18" xfId="0" applyFont="1" applyFill="1" applyBorder="1"/>
    <xf numFmtId="0" fontId="0" fillId="25" borderId="17" xfId="0" applyFill="1" applyBorder="1"/>
    <xf numFmtId="0" fontId="0" fillId="36" borderId="30" xfId="0" applyFont="1" applyFill="1" applyBorder="1"/>
    <xf numFmtId="0" fontId="0" fillId="0" borderId="17" xfId="0" applyFill="1" applyBorder="1" applyAlignment="1">
      <alignment horizontal="left"/>
    </xf>
    <xf numFmtId="0" fontId="0" fillId="0" borderId="25" xfId="0" applyBorder="1" applyAlignment="1">
      <alignment horizontal="center" vertical="center" textRotation="180"/>
    </xf>
    <xf numFmtId="0" fontId="0" fillId="0" borderId="13" xfId="0" applyFill="1" applyBorder="1"/>
    <xf numFmtId="0" fontId="0" fillId="0" borderId="20" xfId="0" applyFont="1" applyBorder="1" applyAlignment="1" applyProtection="1">
      <alignment horizontal="center"/>
      <protection locked="0"/>
    </xf>
    <xf numFmtId="0" fontId="0" fillId="0" borderId="77" xfId="0" applyFill="1" applyBorder="1"/>
    <xf numFmtId="0" fontId="0" fillId="0" borderId="21" xfId="0" applyFont="1" applyBorder="1" applyAlignment="1" applyProtection="1">
      <alignment horizontal="center"/>
      <protection locked="0"/>
    </xf>
    <xf numFmtId="0" fontId="0" fillId="31" borderId="26" xfId="0" applyFill="1" applyBorder="1" applyProtection="1">
      <protection locked="0"/>
    </xf>
    <xf numFmtId="0" fontId="0" fillId="0" borderId="57" xfId="0" applyFill="1" applyBorder="1"/>
    <xf numFmtId="0" fontId="0" fillId="37" borderId="27" xfId="0" applyFont="1" applyFill="1" applyBorder="1" applyAlignment="1"/>
    <xf numFmtId="3" fontId="0" fillId="0" borderId="19" xfId="0" applyNumberFormat="1" applyBorder="1"/>
    <xf numFmtId="3" fontId="0" fillId="33" borderId="19" xfId="0" applyNumberFormat="1" applyFill="1" applyBorder="1"/>
    <xf numFmtId="0" fontId="22" fillId="0" borderId="38" xfId="0" applyFont="1" applyBorder="1" applyAlignment="1">
      <alignment horizontal="center"/>
    </xf>
    <xf numFmtId="0" fontId="22" fillId="0" borderId="30" xfId="0" applyFont="1" applyBorder="1" applyAlignment="1">
      <alignment horizontal="center"/>
    </xf>
    <xf numFmtId="0" fontId="22" fillId="0" borderId="47" xfId="0" applyFont="1" applyBorder="1" applyAlignment="1">
      <alignment horizontal="center"/>
    </xf>
    <xf numFmtId="0" fontId="0" fillId="0" borderId="28" xfId="0" applyFill="1" applyBorder="1" applyAlignment="1">
      <alignment horizontal="center"/>
    </xf>
    <xf numFmtId="14" fontId="0" fillId="0" borderId="25" xfId="0" applyNumberFormat="1" applyFill="1" applyBorder="1" applyAlignment="1">
      <alignment horizontal="center"/>
    </xf>
    <xf numFmtId="0" fontId="0" fillId="31" borderId="27" xfId="0" applyFill="1" applyBorder="1" applyAlignment="1">
      <alignment horizontal="right"/>
    </xf>
    <xf numFmtId="0" fontId="0" fillId="0" borderId="27" xfId="0" applyBorder="1" applyAlignment="1">
      <alignment horizontal="right"/>
    </xf>
    <xf numFmtId="3" fontId="0" fillId="24" borderId="47" xfId="0" applyNumberFormat="1" applyFont="1" applyFill="1" applyBorder="1" applyAlignment="1">
      <alignment horizontal="right"/>
    </xf>
    <xf numFmtId="3" fontId="0" fillId="25" borderId="31" xfId="0" applyNumberFormat="1" applyFont="1" applyFill="1" applyBorder="1" applyAlignment="1">
      <alignment horizontal="right"/>
    </xf>
    <xf numFmtId="3" fontId="0" fillId="0" borderId="53" xfId="0" applyNumberFormat="1" applyFont="1" applyFill="1" applyBorder="1" applyAlignment="1">
      <alignment horizontal="right"/>
    </xf>
    <xf numFmtId="3" fontId="0" fillId="24" borderId="80" xfId="0" applyNumberFormat="1" applyFont="1" applyFill="1" applyBorder="1" applyAlignment="1">
      <alignment horizontal="right"/>
    </xf>
    <xf numFmtId="3" fontId="0" fillId="0" borderId="80" xfId="0" applyNumberFormat="1" applyFill="1" applyBorder="1" applyAlignment="1">
      <alignment horizontal="right"/>
    </xf>
    <xf numFmtId="3" fontId="0" fillId="0" borderId="81" xfId="0" applyNumberFormat="1" applyFill="1" applyBorder="1" applyAlignment="1">
      <alignment horizontal="right"/>
    </xf>
    <xf numFmtId="3" fontId="0" fillId="0" borderId="82" xfId="0" applyNumberFormat="1" applyFont="1" applyFill="1" applyBorder="1" applyAlignment="1">
      <alignment horizontal="right"/>
    </xf>
    <xf numFmtId="3" fontId="0" fillId="0" borderId="83" xfId="0" applyNumberFormat="1" applyFont="1" applyFill="1" applyBorder="1" applyAlignment="1">
      <alignment horizontal="right"/>
    </xf>
    <xf numFmtId="3" fontId="0" fillId="0" borderId="31" xfId="0" applyNumberFormat="1" applyFont="1" applyFill="1" applyBorder="1" applyAlignment="1"/>
    <xf numFmtId="0" fontId="0" fillId="0" borderId="40" xfId="0" applyFont="1" applyFill="1" applyBorder="1" applyAlignment="1">
      <alignment horizontal="right"/>
    </xf>
    <xf numFmtId="3" fontId="0" fillId="0" borderId="80" xfId="0" applyNumberFormat="1" applyFont="1" applyFill="1" applyBorder="1" applyAlignment="1">
      <alignment horizontal="right"/>
    </xf>
    <xf numFmtId="0" fontId="0" fillId="0" borderId="39" xfId="0" applyFont="1" applyFill="1" applyBorder="1" applyAlignment="1">
      <alignment horizontal="right"/>
    </xf>
    <xf numFmtId="0" fontId="0" fillId="0" borderId="39" xfId="0" applyFill="1" applyBorder="1" applyAlignment="1">
      <alignment horizontal="right"/>
    </xf>
    <xf numFmtId="3" fontId="0" fillId="0" borderId="18" xfId="0" applyNumberFormat="1" applyFont="1" applyFill="1" applyBorder="1" applyAlignment="1">
      <alignment horizontal="right"/>
    </xf>
    <xf numFmtId="3" fontId="0" fillId="0" borderId="81" xfId="0" applyNumberFormat="1" applyFont="1" applyFill="1" applyBorder="1" applyAlignment="1">
      <alignment horizontal="right"/>
    </xf>
    <xf numFmtId="3" fontId="0" fillId="0" borderId="39" xfId="0" applyNumberFormat="1" applyFont="1" applyFill="1" applyBorder="1" applyAlignment="1"/>
    <xf numFmtId="3" fontId="0" fillId="0" borderId="18" xfId="0" applyNumberFormat="1" applyFont="1" applyFill="1" applyBorder="1" applyAlignment="1"/>
    <xf numFmtId="0" fontId="0" fillId="0" borderId="47" xfId="0" applyFont="1" applyFill="1" applyBorder="1" applyAlignment="1">
      <alignment horizontal="right"/>
    </xf>
    <xf numFmtId="0" fontId="0" fillId="0" borderId="18" xfId="0" applyFont="1" applyFill="1" applyBorder="1" applyAlignment="1">
      <alignment horizontal="right"/>
    </xf>
    <xf numFmtId="3" fontId="0" fillId="36" borderId="31" xfId="0" applyNumberFormat="1" applyFont="1" applyFill="1" applyBorder="1" applyAlignment="1">
      <alignment horizontal="right"/>
    </xf>
    <xf numFmtId="3" fontId="0" fillId="31" borderId="19" xfId="0" applyNumberFormat="1" applyFont="1" applyFill="1" applyBorder="1"/>
    <xf numFmtId="3" fontId="0" fillId="36" borderId="54" xfId="0" applyNumberFormat="1" applyFont="1" applyFill="1" applyBorder="1" applyAlignment="1">
      <alignment horizontal="right"/>
    </xf>
    <xf numFmtId="3" fontId="0" fillId="31" borderId="19" xfId="0" applyNumberFormat="1" applyFill="1" applyBorder="1"/>
    <xf numFmtId="0" fontId="0" fillId="0" borderId="78" xfId="0" applyFill="1" applyBorder="1"/>
    <xf numFmtId="0" fontId="0" fillId="0" borderId="16" xfId="0" applyFill="1" applyBorder="1" applyAlignment="1">
      <alignment horizontal="center"/>
    </xf>
    <xf numFmtId="3" fontId="0" fillId="38" borderId="19" xfId="0" applyNumberFormat="1" applyFill="1" applyBorder="1"/>
    <xf numFmtId="0" fontId="0" fillId="27" borderId="19" xfId="0" applyFill="1" applyBorder="1"/>
    <xf numFmtId="3" fontId="0" fillId="0" borderId="19" xfId="0" applyNumberFormat="1" applyFill="1" applyBorder="1"/>
    <xf numFmtId="3" fontId="0" fillId="34" borderId="19" xfId="0" applyNumberFormat="1" applyFill="1" applyBorder="1"/>
    <xf numFmtId="0" fontId="37" fillId="0" borderId="0" xfId="0" applyFont="1" applyBorder="1" applyAlignment="1"/>
    <xf numFmtId="0" fontId="0" fillId="0" borderId="0" xfId="0" applyFill="1" applyBorder="1" applyAlignment="1">
      <alignment horizontal="center"/>
    </xf>
    <xf numFmtId="0" fontId="0" fillId="0" borderId="0" xfId="0" applyFill="1"/>
    <xf numFmtId="1" fontId="0" fillId="0" borderId="0" xfId="0" applyNumberFormat="1"/>
    <xf numFmtId="0" fontId="25" fillId="0" borderId="0" xfId="0" applyFont="1" applyAlignment="1">
      <alignment horizontal="right"/>
    </xf>
    <xf numFmtId="0" fontId="0" fillId="0" borderId="21" xfId="0" applyFill="1" applyBorder="1"/>
    <xf numFmtId="0" fontId="0" fillId="0" borderId="23" xfId="0" applyFont="1" applyFill="1" applyBorder="1" applyAlignment="1">
      <alignment horizontal="center"/>
    </xf>
    <xf numFmtId="3" fontId="0" fillId="0" borderId="23" xfId="0" applyNumberFormat="1" applyFont="1" applyFill="1" applyBorder="1" applyAlignment="1">
      <alignment horizontal="right"/>
    </xf>
    <xf numFmtId="3" fontId="0" fillId="0" borderId="41" xfId="0" applyNumberFormat="1" applyFont="1" applyFill="1" applyBorder="1" applyAlignment="1">
      <alignment horizontal="right"/>
    </xf>
    <xf numFmtId="0" fontId="0" fillId="0" borderId="0" xfId="0" applyBorder="1" applyAlignment="1">
      <alignment horizontal="left" vertical="center" textRotation="180"/>
    </xf>
    <xf numFmtId="0" fontId="0" fillId="0" borderId="13" xfId="0" applyBorder="1" applyAlignment="1">
      <alignment horizontal="left" vertical="center" textRotation="180"/>
    </xf>
    <xf numFmtId="0" fontId="0" fillId="30" borderId="0" xfId="0" applyFill="1" applyAlignment="1">
      <alignment textRotation="180"/>
    </xf>
    <xf numFmtId="0" fontId="0" fillId="0" borderId="76" xfId="0" applyBorder="1" applyAlignment="1">
      <alignment horizontal="left" textRotation="180"/>
    </xf>
    <xf numFmtId="3" fontId="0" fillId="0" borderId="10" xfId="0" applyNumberFormat="1" applyBorder="1" applyAlignment="1">
      <alignment horizontal="right"/>
    </xf>
    <xf numFmtId="0" fontId="0" fillId="30" borderId="13" xfId="0" applyFill="1" applyBorder="1" applyAlignment="1">
      <alignment textRotation="180"/>
    </xf>
    <xf numFmtId="0" fontId="0" fillId="0" borderId="13" xfId="0" applyBorder="1" applyAlignment="1">
      <alignment textRotation="180"/>
    </xf>
    <xf numFmtId="0" fontId="0" fillId="30" borderId="13" xfId="0" applyFill="1" applyBorder="1" applyAlignment="1">
      <alignment vertical="top" textRotation="180"/>
    </xf>
    <xf numFmtId="0" fontId="0" fillId="0" borderId="31" xfId="0" applyFill="1" applyBorder="1" applyAlignment="1">
      <alignment horizontal="center"/>
    </xf>
    <xf numFmtId="3" fontId="0" fillId="0" borderId="23" xfId="0" applyNumberFormat="1" applyFill="1" applyBorder="1" applyAlignment="1">
      <alignment horizontal="right"/>
    </xf>
    <xf numFmtId="3" fontId="0" fillId="35" borderId="28" xfId="0" applyNumberFormat="1" applyFont="1" applyFill="1" applyBorder="1" applyAlignment="1">
      <alignment horizontal="right"/>
    </xf>
    <xf numFmtId="3" fontId="0" fillId="34" borderId="61" xfId="0" applyNumberFormat="1" applyFont="1" applyFill="1" applyBorder="1"/>
    <xf numFmtId="3" fontId="0" fillId="0" borderId="25" xfId="0" applyNumberFormat="1" applyFont="1" applyFill="1" applyBorder="1"/>
    <xf numFmtId="0" fontId="0" fillId="0" borderId="19" xfId="0" applyBorder="1"/>
    <xf numFmtId="0" fontId="23" fillId="39" borderId="15" xfId="0" applyFont="1" applyFill="1" applyBorder="1"/>
    <xf numFmtId="0" fontId="19" fillId="39" borderId="17" xfId="0" applyFont="1" applyFill="1" applyBorder="1"/>
    <xf numFmtId="0" fontId="23" fillId="39" borderId="17" xfId="0" applyFont="1" applyFill="1" applyBorder="1"/>
    <xf numFmtId="0" fontId="23" fillId="39" borderId="15" xfId="0" applyFont="1" applyFill="1" applyBorder="1" applyAlignment="1">
      <alignment wrapText="1"/>
    </xf>
    <xf numFmtId="0" fontId="19" fillId="39" borderId="11" xfId="0" applyFont="1" applyFill="1" applyBorder="1"/>
    <xf numFmtId="0" fontId="19" fillId="39" borderId="11" xfId="0" applyFont="1" applyFill="1" applyBorder="1" applyAlignment="1">
      <alignment wrapText="1"/>
    </xf>
    <xf numFmtId="0" fontId="23" fillId="40" borderId="11" xfId="0" applyFont="1" applyFill="1" applyBorder="1"/>
    <xf numFmtId="3" fontId="0" fillId="0" borderId="32" xfId="0" applyNumberFormat="1" applyBorder="1"/>
    <xf numFmtId="3" fontId="0" fillId="0" borderId="0" xfId="0" applyNumberFormat="1" applyFont="1" applyBorder="1"/>
    <xf numFmtId="0" fontId="0" fillId="0" borderId="28" xfId="0" applyFill="1" applyBorder="1"/>
    <xf numFmtId="0" fontId="0" fillId="0" borderId="28" xfId="0" applyFont="1" applyFill="1" applyBorder="1" applyAlignment="1">
      <alignment horizontal="right"/>
    </xf>
    <xf numFmtId="0" fontId="0" fillId="0" borderId="19" xfId="0" applyFill="1" applyBorder="1" applyAlignment="1">
      <alignment horizontal="right"/>
    </xf>
    <xf numFmtId="0" fontId="39" fillId="24" borderId="27" xfId="0" applyFont="1" applyFill="1" applyBorder="1"/>
    <xf numFmtId="0" fontId="39" fillId="24" borderId="79" xfId="0" applyFont="1" applyFill="1" applyBorder="1"/>
    <xf numFmtId="3" fontId="40" fillId="24" borderId="17" xfId="0" applyNumberFormat="1" applyFont="1" applyFill="1" applyBorder="1" applyAlignment="1">
      <alignment horizontal="right"/>
    </xf>
    <xf numFmtId="3" fontId="40" fillId="24" borderId="11" xfId="0" applyNumberFormat="1" applyFont="1" applyFill="1" applyBorder="1" applyAlignment="1">
      <alignment horizontal="center"/>
    </xf>
    <xf numFmtId="3" fontId="40" fillId="24" borderId="11" xfId="0" applyNumberFormat="1" applyFont="1" applyFill="1" applyBorder="1" applyAlignment="1">
      <alignment horizontal="right"/>
    </xf>
    <xf numFmtId="0" fontId="25" fillId="0" borderId="19" xfId="0" applyFont="1" applyBorder="1" applyAlignment="1">
      <alignment horizontal="center"/>
    </xf>
    <xf numFmtId="0" fontId="40" fillId="0" borderId="0" xfId="0" applyFont="1" applyFill="1" applyBorder="1"/>
    <xf numFmtId="3" fontId="40" fillId="0" borderId="37" xfId="0" applyNumberFormat="1" applyFont="1" applyFill="1" applyBorder="1" applyAlignment="1">
      <alignment horizontal="right"/>
    </xf>
    <xf numFmtId="3" fontId="40" fillId="0" borderId="37" xfId="0" applyNumberFormat="1" applyFont="1" applyFill="1" applyBorder="1" applyAlignment="1">
      <alignment horizontal="center"/>
    </xf>
    <xf numFmtId="3" fontId="40" fillId="0" borderId="40" xfId="0" applyNumberFormat="1" applyFont="1" applyFill="1" applyBorder="1" applyAlignment="1">
      <alignment horizontal="right"/>
    </xf>
    <xf numFmtId="3" fontId="40" fillId="0" borderId="54" xfId="0" applyNumberFormat="1" applyFont="1" applyFill="1" applyBorder="1" applyAlignment="1">
      <alignment horizontal="center"/>
    </xf>
    <xf numFmtId="0" fontId="41" fillId="0" borderId="12" xfId="0" applyFont="1" applyFill="1" applyBorder="1"/>
    <xf numFmtId="3" fontId="41" fillId="0" borderId="14" xfId="0" applyNumberFormat="1" applyFont="1" applyFill="1" applyBorder="1" applyAlignment="1">
      <alignment horizontal="right"/>
    </xf>
    <xf numFmtId="3" fontId="41" fillId="0" borderId="14" xfId="0" applyNumberFormat="1" applyFont="1" applyFill="1" applyBorder="1" applyAlignment="1">
      <alignment horizontal="center"/>
    </xf>
    <xf numFmtId="3" fontId="41" fillId="0" borderId="55" xfId="0" applyNumberFormat="1" applyFont="1" applyFill="1" applyBorder="1" applyAlignment="1">
      <alignment horizontal="right"/>
    </xf>
    <xf numFmtId="3" fontId="25" fillId="0" borderId="26" xfId="0" applyNumberFormat="1" applyFont="1" applyBorder="1"/>
    <xf numFmtId="0" fontId="41" fillId="0" borderId="17" xfId="0" applyFont="1" applyFill="1" applyBorder="1"/>
    <xf numFmtId="3" fontId="41" fillId="0" borderId="11" xfId="0" applyNumberFormat="1" applyFont="1" applyFill="1" applyBorder="1" applyAlignment="1">
      <alignment horizontal="right"/>
    </xf>
    <xf numFmtId="3" fontId="41" fillId="0" borderId="11" xfId="0" applyNumberFormat="1" applyFont="1" applyFill="1" applyBorder="1" applyAlignment="1">
      <alignment horizontal="center"/>
    </xf>
    <xf numFmtId="3" fontId="41" fillId="0" borderId="11" xfId="0" quotePrefix="1" applyNumberFormat="1" applyFont="1" applyFill="1" applyBorder="1" applyAlignment="1">
      <alignment horizontal="right"/>
    </xf>
    <xf numFmtId="3" fontId="41" fillId="0" borderId="22" xfId="0" quotePrefix="1" applyNumberFormat="1" applyFont="1" applyFill="1" applyBorder="1" applyAlignment="1">
      <alignment horizontal="right"/>
    </xf>
    <xf numFmtId="3" fontId="25" fillId="0" borderId="19" xfId="0" applyNumberFormat="1" applyFont="1" applyBorder="1"/>
    <xf numFmtId="0" fontId="25" fillId="34" borderId="19" xfId="0" applyFont="1" applyFill="1" applyBorder="1"/>
    <xf numFmtId="0" fontId="41" fillId="6" borderId="44" xfId="0" applyFont="1" applyFill="1" applyBorder="1"/>
    <xf numFmtId="3" fontId="41" fillId="6" borderId="37" xfId="0" applyNumberFormat="1" applyFont="1" applyFill="1" applyBorder="1"/>
    <xf numFmtId="3" fontId="41" fillId="6" borderId="37" xfId="0" applyNumberFormat="1" applyFont="1" applyFill="1" applyBorder="1" applyAlignment="1">
      <alignment horizontal="right"/>
    </xf>
    <xf numFmtId="0" fontId="41" fillId="0" borderId="12" xfId="0" applyFont="1" applyBorder="1" applyAlignment="1" applyProtection="1">
      <alignment horizontal="center"/>
      <protection locked="0"/>
    </xf>
    <xf numFmtId="0" fontId="41" fillId="0" borderId="10" xfId="0" applyFont="1" applyBorder="1" applyAlignment="1" applyProtection="1">
      <alignment horizontal="center"/>
      <protection locked="0"/>
    </xf>
    <xf numFmtId="0" fontId="25" fillId="0" borderId="10" xfId="0" applyFont="1" applyBorder="1" applyAlignment="1">
      <alignment horizontal="center"/>
    </xf>
    <xf numFmtId="0" fontId="41" fillId="0" borderId="10" xfId="0" applyFont="1" applyBorder="1" applyAlignment="1">
      <alignment horizontal="center"/>
    </xf>
    <xf numFmtId="0" fontId="41" fillId="0" borderId="13" xfId="0" applyFont="1" applyBorder="1" applyAlignment="1" applyProtection="1">
      <alignment horizontal="center"/>
      <protection locked="0"/>
    </xf>
    <xf numFmtId="0" fontId="41" fillId="0" borderId="14" xfId="0" applyFont="1" applyBorder="1" applyAlignment="1" applyProtection="1">
      <alignment horizontal="center"/>
      <protection locked="0"/>
    </xf>
    <xf numFmtId="14" fontId="25" fillId="0" borderId="14" xfId="0" applyNumberFormat="1" applyFont="1" applyBorder="1" applyAlignment="1">
      <alignment horizontal="center"/>
    </xf>
    <xf numFmtId="14" fontId="41" fillId="0" borderId="14" xfId="0" applyNumberFormat="1" applyFont="1" applyBorder="1" applyAlignment="1">
      <alignment horizontal="center"/>
    </xf>
    <xf numFmtId="0" fontId="41" fillId="0" borderId="14" xfId="0" applyFont="1" applyBorder="1" applyAlignment="1">
      <alignment horizontal="center"/>
    </xf>
    <xf numFmtId="0" fontId="25" fillId="0" borderId="16" xfId="0" applyFont="1" applyBorder="1" applyAlignment="1">
      <alignment horizontal="center"/>
    </xf>
    <xf numFmtId="0" fontId="41" fillId="0" borderId="16" xfId="0" applyFont="1" applyBorder="1" applyAlignment="1">
      <alignment horizontal="center"/>
    </xf>
    <xf numFmtId="0" fontId="0" fillId="0" borderId="36" xfId="0" applyFont="1" applyFill="1" applyBorder="1" applyAlignment="1">
      <alignment horizontal="right"/>
    </xf>
    <xf numFmtId="3" fontId="0" fillId="0" borderId="26" xfId="0" applyNumberFormat="1" applyFont="1" applyFill="1" applyBorder="1" applyAlignment="1">
      <alignment horizontal="right"/>
    </xf>
    <xf numFmtId="0" fontId="0" fillId="0" borderId="28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37" fillId="0" borderId="0" xfId="0" applyFont="1" applyBorder="1" applyAlignment="1">
      <alignment horizontal="center"/>
    </xf>
    <xf numFmtId="0" fontId="0" fillId="0" borderId="76" xfId="0" applyBorder="1" applyAlignment="1">
      <alignment horizontal="left" textRotation="180"/>
    </xf>
    <xf numFmtId="0" fontId="0" fillId="0" borderId="28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3" fontId="0" fillId="32" borderId="36" xfId="0" applyNumberFormat="1" applyFont="1" applyFill="1" applyBorder="1" applyAlignment="1">
      <alignment horizontal="right"/>
    </xf>
    <xf numFmtId="3" fontId="0" fillId="32" borderId="34" xfId="0" applyNumberFormat="1" applyFont="1" applyFill="1" applyBorder="1" applyAlignment="1">
      <alignment horizontal="right"/>
    </xf>
    <xf numFmtId="3" fontId="0" fillId="35" borderId="28" xfId="0" applyNumberFormat="1" applyFont="1" applyFill="1" applyBorder="1" applyAlignment="1">
      <alignment horizontal="right"/>
    </xf>
    <xf numFmtId="3" fontId="0" fillId="35" borderId="26" xfId="0" applyNumberFormat="1" applyFont="1" applyFill="1" applyBorder="1" applyAlignment="1">
      <alignment horizontal="right"/>
    </xf>
    <xf numFmtId="0" fontId="29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0" fillId="0" borderId="13" xfId="0" applyBorder="1" applyAlignment="1">
      <alignment horizontal="center" textRotation="180"/>
    </xf>
    <xf numFmtId="0" fontId="0" fillId="30" borderId="13" xfId="0" applyFill="1" applyBorder="1" applyAlignment="1">
      <alignment horizontal="left" textRotation="180"/>
    </xf>
    <xf numFmtId="0" fontId="0" fillId="0" borderId="0" xfId="0" applyBorder="1" applyAlignment="1">
      <alignment horizontal="left" vertical="center" textRotation="180"/>
    </xf>
    <xf numFmtId="0" fontId="33" fillId="0" borderId="0" xfId="0" applyFont="1" applyAlignment="1">
      <alignment horizontal="center"/>
    </xf>
    <xf numFmtId="0" fontId="21" fillId="0" borderId="0" xfId="0" applyFont="1" applyBorder="1" applyAlignment="1">
      <alignment horizontal="center"/>
    </xf>
    <xf numFmtId="0" fontId="0" fillId="0" borderId="16" xfId="0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25" fillId="0" borderId="0" xfId="0" applyFont="1" applyAlignment="1">
      <alignment horizontal="right"/>
    </xf>
    <xf numFmtId="0" fontId="0" fillId="0" borderId="13" xfId="0" applyBorder="1" applyAlignment="1">
      <alignment horizontal="left" vertical="center" textRotation="180"/>
    </xf>
    <xf numFmtId="0" fontId="0" fillId="0" borderId="13" xfId="0" applyBorder="1" applyAlignment="1">
      <alignment horizontal="left" textRotation="180"/>
    </xf>
    <xf numFmtId="0" fontId="28" fillId="0" borderId="0" xfId="0" applyFont="1" applyAlignment="1">
      <alignment horizontal="center"/>
    </xf>
    <xf numFmtId="0" fontId="0" fillId="0" borderId="28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19" fillId="30" borderId="27" xfId="0" applyFont="1" applyFill="1" applyBorder="1" applyAlignment="1">
      <alignment vertical="center" wrapText="1"/>
    </xf>
    <xf numFmtId="0" fontId="19" fillId="30" borderId="35" xfId="0" applyFont="1" applyFill="1" applyBorder="1" applyAlignment="1">
      <alignment vertical="center" wrapText="1"/>
    </xf>
    <xf numFmtId="0" fontId="19" fillId="30" borderId="32" xfId="0" applyFont="1" applyFill="1" applyBorder="1" applyAlignment="1">
      <alignment vertical="center" wrapText="1"/>
    </xf>
    <xf numFmtId="0" fontId="0" fillId="0" borderId="0" xfId="0" applyBorder="1" applyAlignment="1">
      <alignment horizontal="left" textRotation="180"/>
    </xf>
    <xf numFmtId="0" fontId="0" fillId="0" borderId="0" xfId="0" applyBorder="1" applyAlignment="1">
      <alignment horizontal="left"/>
    </xf>
  </cellXfs>
  <cellStyles count="42">
    <cellStyle name="20 % – Zvýraznění1" xfId="1" builtinId="30" customBuiltin="1"/>
    <cellStyle name="20 % – Zvýraznění2" xfId="2" builtinId="34" customBuiltin="1"/>
    <cellStyle name="20 % – Zvýraznění3" xfId="3" builtinId="38" customBuiltin="1"/>
    <cellStyle name="20 % – Zvýraznění4" xfId="4" builtinId="42" customBuiltin="1"/>
    <cellStyle name="20 % – Zvýraznění5" xfId="5" builtinId="46" customBuiltin="1"/>
    <cellStyle name="20 % – Zvýraznění6" xfId="6" builtinId="50" customBuiltin="1"/>
    <cellStyle name="40 % – Zvýraznění1" xfId="7" builtinId="31" customBuiltin="1"/>
    <cellStyle name="40 % – Zvýraznění2" xfId="8" builtinId="35" customBuiltin="1"/>
    <cellStyle name="40 % – Zvýraznění3" xfId="9" builtinId="39" customBuiltin="1"/>
    <cellStyle name="40 % – Zvýraznění4" xfId="10" builtinId="43" customBuiltin="1"/>
    <cellStyle name="40 % – Zvýraznění5" xfId="11" builtinId="47" customBuiltin="1"/>
    <cellStyle name="40 % – Zvýraznění6" xfId="12" builtinId="51" customBuiltin="1"/>
    <cellStyle name="60 % – Zvýraznění1" xfId="13" builtinId="32" customBuiltin="1"/>
    <cellStyle name="60 % – Zvýraznění2" xfId="14" builtinId="36" customBuiltin="1"/>
    <cellStyle name="60 % – Zvýraznění3" xfId="15" builtinId="40" customBuiltin="1"/>
    <cellStyle name="60 % – Zvýraznění4" xfId="16" builtinId="44" customBuiltin="1"/>
    <cellStyle name="60 % – Zvýraznění5" xfId="17" builtinId="48" customBuiltin="1"/>
    <cellStyle name="60 % – Zvýraznění6" xfId="18" builtinId="52" customBuiltin="1"/>
    <cellStyle name="Celkem" xfId="19" builtinId="25" customBuiltin="1"/>
    <cellStyle name="Chybně" xfId="20" builtinId="27" customBuiltin="1"/>
    <cellStyle name="Kontrolní buňka" xfId="21" builtinId="23" customBuiltin="1"/>
    <cellStyle name="Nadpis 1" xfId="22" builtinId="16" customBuiltin="1"/>
    <cellStyle name="Nadpis 2" xfId="23" builtinId="17" customBuiltin="1"/>
    <cellStyle name="Nadpis 3" xfId="24" builtinId="18" customBuiltin="1"/>
    <cellStyle name="Nadpis 4" xfId="25" builtinId="19" customBuiltin="1"/>
    <cellStyle name="Název" xfId="26" builtinId="15" customBuiltin="1"/>
    <cellStyle name="Neutrální" xfId="27" builtinId="28" customBuiltin="1"/>
    <cellStyle name="normální" xfId="0" builtinId="0"/>
    <cellStyle name="Poznámka" xfId="28" builtinId="10" customBuiltin="1"/>
    <cellStyle name="Propojená buňka" xfId="29" builtinId="24" customBuiltin="1"/>
    <cellStyle name="Správně" xfId="30" builtinId="26" customBuiltin="1"/>
    <cellStyle name="Text upozornění" xfId="31" builtinId="11" customBuiltin="1"/>
    <cellStyle name="Vstup" xfId="32" builtinId="20" customBuiltin="1"/>
    <cellStyle name="Výpočet" xfId="33" builtinId="22" customBuiltin="1"/>
    <cellStyle name="Výstup" xfId="34" builtinId="21" customBuiltin="1"/>
    <cellStyle name="Vysvětlující text" xfId="35" builtinId="53" customBuiltin="1"/>
    <cellStyle name="Zvýraznění 1" xfId="36" builtinId="29" customBuiltin="1"/>
    <cellStyle name="Zvýraznění 2" xfId="37" builtinId="33" customBuiltin="1"/>
    <cellStyle name="Zvýraznění 3" xfId="38" builtinId="37" customBuiltin="1"/>
    <cellStyle name="Zvýraznění 4" xfId="39" builtinId="41" customBuiltin="1"/>
    <cellStyle name="Zvýraznění 5" xfId="40" builtinId="45" customBuiltin="1"/>
    <cellStyle name="Zvýraznění 6" xfId="41" builtinId="49" customBuiltin="1"/>
  </cellStyles>
  <dxfs count="0"/>
  <tableStyles count="0" defaultTableStyle="TableStyleMedium9" defaultPivotStyle="PivotStyleLight16"/>
  <colors>
    <mruColors>
      <color rgb="FFCCFFFF"/>
      <color rgb="FFFFD1A3"/>
      <color rgb="FFFFD9B3"/>
      <color rgb="FFFFCC99"/>
      <color rgb="FFFFFF99"/>
      <color rgb="FFFFCCCC"/>
      <color rgb="FFFF9966"/>
      <color rgb="FF99FFCC"/>
      <color rgb="FF66FFC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view="pageLayout" topLeftCell="A4" zoomScaleNormal="100" workbookViewId="0">
      <selection activeCell="A7" sqref="A7:XFD7"/>
    </sheetView>
  </sheetViews>
  <sheetFormatPr defaultRowHeight="12.75"/>
  <cols>
    <col min="1" max="1" width="41.28515625" customWidth="1"/>
    <col min="2" max="2" width="49.5703125" customWidth="1"/>
    <col min="3" max="3" width="12.7109375" customWidth="1"/>
    <col min="4" max="4" width="13.28515625" customWidth="1"/>
    <col min="5" max="6" width="12.7109375" customWidth="1"/>
  </cols>
  <sheetData>
    <row r="1" spans="2:11" ht="27.75">
      <c r="B1" s="581"/>
      <c r="C1" s="581"/>
      <c r="D1" s="581"/>
      <c r="E1" s="581"/>
      <c r="F1" s="581"/>
      <c r="G1" s="505"/>
      <c r="H1" s="505"/>
      <c r="I1" s="505"/>
      <c r="J1" s="505"/>
      <c r="K1" s="505"/>
    </row>
    <row r="2" spans="2:11" ht="15.75">
      <c r="B2" s="286"/>
      <c r="C2" s="287"/>
      <c r="D2" s="287"/>
      <c r="E2" s="286"/>
      <c r="F2" s="101"/>
    </row>
    <row r="3" spans="2:11" ht="15.75">
      <c r="B3" s="101"/>
      <c r="C3" s="285"/>
      <c r="D3" s="285"/>
      <c r="E3" s="286"/>
      <c r="F3" s="101"/>
      <c r="G3" s="342" t="s">
        <v>279</v>
      </c>
    </row>
    <row r="4" spans="2:11" ht="15.75">
      <c r="B4" s="285"/>
      <c r="C4" s="285"/>
      <c r="D4" s="285"/>
      <c r="E4" s="286"/>
      <c r="F4" s="101"/>
    </row>
    <row r="5" spans="2:11" ht="23.25">
      <c r="B5" s="589" t="s">
        <v>344</v>
      </c>
      <c r="C5" s="589"/>
      <c r="D5" s="589"/>
      <c r="E5" s="589"/>
      <c r="F5" s="589"/>
    </row>
    <row r="6" spans="2:11" ht="23.25">
      <c r="B6" s="589" t="s">
        <v>499</v>
      </c>
      <c r="C6" s="589"/>
      <c r="D6" s="589"/>
      <c r="E6" s="589"/>
      <c r="F6" s="589"/>
    </row>
    <row r="7" spans="2:11" ht="15.75">
      <c r="B7" s="288"/>
      <c r="C7" s="288"/>
      <c r="D7" s="288"/>
      <c r="E7" s="286"/>
      <c r="F7" s="101"/>
    </row>
    <row r="8" spans="2:11" ht="15">
      <c r="B8" s="289"/>
      <c r="C8" s="289"/>
      <c r="D8" s="289"/>
      <c r="E8" s="286"/>
      <c r="F8" s="101" t="s">
        <v>2</v>
      </c>
    </row>
    <row r="9" spans="2:11">
      <c r="B9" s="583" t="s">
        <v>82</v>
      </c>
      <c r="C9" s="343" t="s">
        <v>83</v>
      </c>
      <c r="D9" s="344" t="s">
        <v>84</v>
      </c>
      <c r="E9" s="345" t="s">
        <v>228</v>
      </c>
      <c r="F9" s="579" t="s">
        <v>83</v>
      </c>
    </row>
    <row r="10" spans="2:11">
      <c r="B10" s="584"/>
      <c r="C10" s="343" t="s">
        <v>81</v>
      </c>
      <c r="D10" s="162" t="s">
        <v>81</v>
      </c>
      <c r="E10" s="346" t="s">
        <v>233</v>
      </c>
      <c r="F10" s="580" t="s">
        <v>81</v>
      </c>
    </row>
    <row r="11" spans="2:11">
      <c r="B11" s="347"/>
      <c r="C11" s="348" t="s">
        <v>79</v>
      </c>
      <c r="D11" s="426" t="s">
        <v>474</v>
      </c>
      <c r="E11" s="349" t="s">
        <v>232</v>
      </c>
      <c r="F11" s="349" t="s">
        <v>232</v>
      </c>
    </row>
    <row r="12" spans="2:11">
      <c r="B12" s="350" t="s">
        <v>85</v>
      </c>
      <c r="C12" s="351">
        <v>622476</v>
      </c>
      <c r="D12" s="352">
        <v>641327</v>
      </c>
      <c r="E12" s="353">
        <f>E14+E15+E16</f>
        <v>890500</v>
      </c>
      <c r="F12" s="353">
        <f>F14+F15+F16</f>
        <v>601725</v>
      </c>
    </row>
    <row r="13" spans="2:11">
      <c r="B13" s="354" t="s">
        <v>86</v>
      </c>
      <c r="C13" s="355"/>
      <c r="D13" s="356"/>
      <c r="E13" s="357"/>
      <c r="F13" s="358"/>
    </row>
    <row r="14" spans="2:11">
      <c r="B14" s="359" t="s">
        <v>87</v>
      </c>
      <c r="C14" s="360">
        <v>551150</v>
      </c>
      <c r="D14" s="361">
        <f>Provoz.příjmy!G10</f>
        <v>540921</v>
      </c>
      <c r="E14" s="362">
        <f>Provoz.příjmy!I10</f>
        <v>568500</v>
      </c>
      <c r="F14" s="361">
        <f>Provoz.příjmy!J10</f>
        <v>539350</v>
      </c>
    </row>
    <row r="15" spans="2:11">
      <c r="B15" s="363" t="s">
        <v>88</v>
      </c>
      <c r="C15" s="364">
        <v>19744</v>
      </c>
      <c r="D15" s="365">
        <f>Provoz.příjmy!G37</f>
        <v>22697</v>
      </c>
      <c r="E15" s="366">
        <f>Provoz.příjmy!I37</f>
        <v>17000</v>
      </c>
      <c r="F15" s="365">
        <f>Provoz.příjmy!J37</f>
        <v>21466</v>
      </c>
    </row>
    <row r="16" spans="2:11">
      <c r="B16" s="358" t="s">
        <v>89</v>
      </c>
      <c r="C16" s="367">
        <v>51582</v>
      </c>
      <c r="D16" s="365">
        <f>Provoz.příjmy!G82</f>
        <v>77709</v>
      </c>
      <c r="E16" s="366">
        <f>Provoz.příjmy!I82</f>
        <v>305000</v>
      </c>
      <c r="F16" s="365">
        <f>Provoz.příjmy!J82</f>
        <v>40909</v>
      </c>
    </row>
    <row r="17" spans="1:8">
      <c r="B17" s="368" t="s">
        <v>90</v>
      </c>
      <c r="C17" s="369">
        <v>3000</v>
      </c>
      <c r="D17" s="370">
        <v>65006</v>
      </c>
      <c r="E17" s="353">
        <v>0</v>
      </c>
      <c r="F17" s="353">
        <v>4835</v>
      </c>
    </row>
    <row r="18" spans="1:8">
      <c r="B18" s="354" t="s">
        <v>86</v>
      </c>
      <c r="C18" s="371"/>
      <c r="D18" s="372"/>
      <c r="E18" s="357"/>
      <c r="F18" s="358"/>
    </row>
    <row r="19" spans="1:8">
      <c r="B19" s="359" t="s">
        <v>91</v>
      </c>
      <c r="C19" s="373">
        <v>3000</v>
      </c>
      <c r="D19" s="374">
        <f>Kap.příjmy!G12</f>
        <v>6080</v>
      </c>
      <c r="E19" s="362">
        <v>0</v>
      </c>
      <c r="F19" s="361">
        <f>Kap.příjmy!J13</f>
        <v>4835</v>
      </c>
    </row>
    <row r="20" spans="1:8">
      <c r="A20" s="582"/>
      <c r="B20" s="358" t="s">
        <v>92</v>
      </c>
      <c r="C20" s="367">
        <v>0</v>
      </c>
      <c r="D20" s="365">
        <f>Kap.příjmy!G17</f>
        <v>58926</v>
      </c>
      <c r="E20" s="366">
        <v>0</v>
      </c>
      <c r="F20" s="233" t="str">
        <f>Kap.příjmy!J17</f>
        <v>x</v>
      </c>
    </row>
    <row r="21" spans="1:8">
      <c r="A21" s="582"/>
      <c r="B21" s="375" t="s">
        <v>93</v>
      </c>
      <c r="C21" s="376">
        <f>C17+C12</f>
        <v>625476</v>
      </c>
      <c r="D21" s="377">
        <f>D12+D17</f>
        <v>706333</v>
      </c>
      <c r="E21" s="377">
        <f>E12+E17</f>
        <v>890500</v>
      </c>
      <c r="F21" s="377">
        <f>F17+F12</f>
        <v>606560</v>
      </c>
      <c r="G21" t="s">
        <v>78</v>
      </c>
    </row>
    <row r="22" spans="1:8">
      <c r="B22" s="368" t="s">
        <v>94</v>
      </c>
      <c r="C22" s="378">
        <v>581172</v>
      </c>
      <c r="D22" s="353">
        <f>Provoz.výdaje!H296</f>
        <v>603313</v>
      </c>
      <c r="E22" s="353">
        <v>865500</v>
      </c>
      <c r="F22" s="353">
        <f>Provoz.výdaje!L296</f>
        <v>552175</v>
      </c>
    </row>
    <row r="23" spans="1:8">
      <c r="B23" s="502" t="s">
        <v>471</v>
      </c>
      <c r="C23" s="378">
        <v>167632</v>
      </c>
      <c r="D23" s="370">
        <v>193592</v>
      </c>
      <c r="E23" s="353">
        <v>25000</v>
      </c>
      <c r="F23" s="468">
        <f>F21-F22+Financování!M13</f>
        <v>129190</v>
      </c>
    </row>
    <row r="24" spans="1:8">
      <c r="B24" s="395" t="s">
        <v>492</v>
      </c>
      <c r="C24" s="467">
        <v>1100</v>
      </c>
      <c r="D24" s="467">
        <v>12079</v>
      </c>
      <c r="E24" s="321" t="s">
        <v>0</v>
      </c>
      <c r="F24" s="527">
        <v>0</v>
      </c>
    </row>
    <row r="25" spans="1:8">
      <c r="B25" s="395" t="s">
        <v>491</v>
      </c>
      <c r="C25" s="366">
        <v>141732</v>
      </c>
      <c r="D25" s="177">
        <v>154337</v>
      </c>
      <c r="E25" s="341" t="s">
        <v>0</v>
      </c>
      <c r="F25" s="503">
        <v>98991</v>
      </c>
    </row>
    <row r="26" spans="1:8">
      <c r="B26" s="395" t="s">
        <v>473</v>
      </c>
      <c r="C26" s="366">
        <v>24800</v>
      </c>
      <c r="D26" s="177">
        <v>27176</v>
      </c>
      <c r="E26" s="341" t="s">
        <v>0</v>
      </c>
      <c r="F26" s="503">
        <f>F23-F25</f>
        <v>30199</v>
      </c>
    </row>
    <row r="27" spans="1:8">
      <c r="B27" s="375" t="s">
        <v>95</v>
      </c>
      <c r="C27" s="240">
        <v>748804</v>
      </c>
      <c r="D27" s="379">
        <f>D22+D23</f>
        <v>796905</v>
      </c>
      <c r="E27" s="379">
        <f>E23+E22</f>
        <v>890500</v>
      </c>
      <c r="F27" s="377">
        <f>SUM(F22:F23)</f>
        <v>681365</v>
      </c>
    </row>
    <row r="28" spans="1:8">
      <c r="B28" s="380" t="s">
        <v>96</v>
      </c>
      <c r="C28" s="585">
        <f>C27-C21</f>
        <v>123328</v>
      </c>
      <c r="D28" s="587">
        <f>D27-D21</f>
        <v>90572</v>
      </c>
      <c r="E28" s="524"/>
      <c r="F28" s="381"/>
    </row>
    <row r="29" spans="1:8">
      <c r="B29" s="382" t="s">
        <v>97</v>
      </c>
      <c r="C29" s="586"/>
      <c r="D29" s="588"/>
      <c r="E29" s="383">
        <f>E27-E21</f>
        <v>0</v>
      </c>
      <c r="F29" s="383">
        <f>F27-F21</f>
        <v>74805</v>
      </c>
      <c r="H29" s="58"/>
    </row>
    <row r="30" spans="1:8">
      <c r="B30" s="107"/>
      <c r="C30" s="107"/>
      <c r="D30" s="107"/>
      <c r="E30" s="112"/>
    </row>
    <row r="31" spans="1:8">
      <c r="B31" s="108"/>
      <c r="C31" s="109"/>
      <c r="D31" s="110"/>
      <c r="E31" s="112"/>
    </row>
    <row r="32" spans="1:8" ht="9.75" customHeight="1">
      <c r="B32" s="111"/>
      <c r="C32" s="111"/>
      <c r="D32" s="111"/>
      <c r="E32" s="112"/>
    </row>
    <row r="33" spans="2:11" ht="12.75" hidden="1" customHeight="1">
      <c r="B33" s="113"/>
      <c r="C33" s="142"/>
      <c r="D33" s="142"/>
      <c r="E33" s="112"/>
    </row>
    <row r="34" spans="2:11" ht="20.100000000000001" customHeight="1" thickBot="1">
      <c r="B34" s="108"/>
      <c r="C34" s="110"/>
      <c r="D34" s="110"/>
      <c r="E34" s="112"/>
      <c r="G34" s="58"/>
    </row>
    <row r="35" spans="2:11" ht="20.100000000000001" customHeight="1" thickBot="1">
      <c r="B35" s="384" t="s">
        <v>235</v>
      </c>
      <c r="C35" s="385" t="s">
        <v>236</v>
      </c>
      <c r="D35" s="385" t="s">
        <v>237</v>
      </c>
      <c r="E35" s="384" t="s">
        <v>238</v>
      </c>
      <c r="G35" t="s">
        <v>78</v>
      </c>
    </row>
    <row r="36" spans="2:11" ht="20.100000000000001" customHeight="1">
      <c r="B36" s="386" t="s">
        <v>239</v>
      </c>
      <c r="C36" s="362">
        <f>F12</f>
        <v>601725</v>
      </c>
      <c r="D36" s="362">
        <f>F22</f>
        <v>552175</v>
      </c>
      <c r="E36" s="525">
        <f>C36-D36</f>
        <v>49550</v>
      </c>
    </row>
    <row r="37" spans="2:11" ht="20.100000000000001" customHeight="1">
      <c r="B37" s="387" t="s">
        <v>240</v>
      </c>
      <c r="C37" s="366">
        <f>F17</f>
        <v>4835</v>
      </c>
      <c r="D37" s="366">
        <f>F23</f>
        <v>129190</v>
      </c>
      <c r="E37" s="388">
        <f>C37-D37</f>
        <v>-124355</v>
      </c>
    </row>
    <row r="38" spans="2:11" ht="19.5" customHeight="1" thickBot="1">
      <c r="B38" s="389" t="s">
        <v>241</v>
      </c>
      <c r="C38" s="390">
        <f>SUM(C36:C37)</f>
        <v>606560</v>
      </c>
      <c r="D38" s="390">
        <f>SUM(D36:D37)</f>
        <v>681365</v>
      </c>
      <c r="E38" s="391">
        <f>SUM(E36:E37)</f>
        <v>-74805</v>
      </c>
      <c r="K38" t="s">
        <v>78</v>
      </c>
    </row>
  </sheetData>
  <mergeCells count="7">
    <mergeCell ref="B1:F1"/>
    <mergeCell ref="A20:A21"/>
    <mergeCell ref="B9:B10"/>
    <mergeCell ref="C28:C29"/>
    <mergeCell ref="D28:D29"/>
    <mergeCell ref="B5:F5"/>
    <mergeCell ref="B6:F6"/>
  </mergeCells>
  <pageMargins left="0.31" right="0.70866141732283472" top="0.47" bottom="0.78740157480314965" header="0.31" footer="0.31496062992125984"/>
  <pageSetup paperSize="9" scale="80" orientation="landscape" useFirstPageNumber="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61"/>
  <sheetViews>
    <sheetView view="pageLayout" topLeftCell="B1" zoomScaleNormal="100" workbookViewId="0">
      <selection activeCell="B2" sqref="A2:XFD2"/>
    </sheetView>
  </sheetViews>
  <sheetFormatPr defaultRowHeight="12.75"/>
  <cols>
    <col min="1" max="1" width="11.5703125" customWidth="1"/>
    <col min="5" max="5" width="70.28515625" customWidth="1"/>
    <col min="6" max="7" width="13.42578125" customWidth="1"/>
    <col min="8" max="8" width="13.42578125" hidden="1" customWidth="1"/>
    <col min="9" max="10" width="13.42578125" customWidth="1"/>
    <col min="11" max="11" width="12" customWidth="1"/>
    <col min="12" max="12" width="11.85546875" customWidth="1"/>
    <col min="14" max="14" width="9.140625" customWidth="1"/>
  </cols>
  <sheetData>
    <row r="1" spans="2:13" ht="24.75" customHeight="1">
      <c r="D1" s="590" t="s">
        <v>500</v>
      </c>
      <c r="E1" s="590"/>
      <c r="F1" s="590"/>
      <c r="G1" s="590"/>
      <c r="H1" s="590"/>
      <c r="I1" s="590"/>
    </row>
    <row r="2" spans="2:13" ht="20.25" customHeight="1">
      <c r="E2" s="4"/>
      <c r="F2" s="4"/>
      <c r="G2" s="4"/>
      <c r="H2" s="4"/>
      <c r="I2" s="4"/>
      <c r="J2" s="106" t="s">
        <v>501</v>
      </c>
      <c r="K2" s="101"/>
      <c r="L2" s="4"/>
    </row>
    <row r="3" spans="2:13" ht="11.25" customHeight="1">
      <c r="B3" s="283"/>
      <c r="C3" s="283"/>
      <c r="D3" s="283"/>
      <c r="E3" s="283"/>
      <c r="F3" s="283"/>
      <c r="G3" s="283"/>
      <c r="H3" s="283"/>
      <c r="I3" s="283"/>
      <c r="J3" s="283"/>
      <c r="K3" s="283"/>
    </row>
    <row r="4" spans="2:13" ht="23.25">
      <c r="B4" s="595" t="s">
        <v>1</v>
      </c>
      <c r="C4" s="595"/>
      <c r="D4" s="595"/>
      <c r="E4" s="595"/>
      <c r="F4" s="595"/>
      <c r="G4" s="595"/>
      <c r="H4" s="595"/>
      <c r="I4" s="595"/>
      <c r="J4" s="595"/>
      <c r="K4" s="595"/>
    </row>
    <row r="5" spans="2:13" ht="15.75" customHeight="1">
      <c r="B5" s="103"/>
      <c r="C5" s="103"/>
      <c r="D5" s="103"/>
      <c r="E5" s="103"/>
      <c r="F5" s="103"/>
      <c r="G5" s="103"/>
      <c r="H5" s="103"/>
      <c r="I5" s="103"/>
      <c r="J5" s="103"/>
      <c r="K5" s="103"/>
    </row>
    <row r="6" spans="2:13" ht="13.5" customHeight="1">
      <c r="J6" s="1" t="s">
        <v>2</v>
      </c>
    </row>
    <row r="7" spans="2:13">
      <c r="B7" s="169"/>
      <c r="C7" s="169"/>
      <c r="D7" s="5"/>
      <c r="E7" s="6"/>
      <c r="F7" s="7" t="s">
        <v>83</v>
      </c>
      <c r="G7" s="7" t="s">
        <v>177</v>
      </c>
      <c r="H7" s="46"/>
      <c r="I7" s="46" t="s">
        <v>228</v>
      </c>
      <c r="J7" s="7" t="s">
        <v>83</v>
      </c>
    </row>
    <row r="8" spans="2:13">
      <c r="B8" s="596" t="s">
        <v>173</v>
      </c>
      <c r="C8" s="596" t="s">
        <v>184</v>
      </c>
      <c r="D8" s="168" t="s">
        <v>6</v>
      </c>
      <c r="E8" s="8"/>
      <c r="F8" s="9" t="s">
        <v>7</v>
      </c>
      <c r="G8" s="9" t="s">
        <v>7</v>
      </c>
      <c r="H8" s="10"/>
      <c r="I8" s="10" t="s">
        <v>229</v>
      </c>
      <c r="J8" s="9" t="s">
        <v>7</v>
      </c>
    </row>
    <row r="9" spans="2:13">
      <c r="B9" s="597"/>
      <c r="C9" s="597"/>
      <c r="D9" s="11" t="s">
        <v>8</v>
      </c>
      <c r="E9" s="12"/>
      <c r="F9" s="13">
        <v>2012</v>
      </c>
      <c r="G9" s="13" t="s">
        <v>475</v>
      </c>
      <c r="H9" s="43"/>
      <c r="I9" s="43">
        <v>2013</v>
      </c>
      <c r="J9" s="13">
        <v>2013</v>
      </c>
    </row>
    <row r="10" spans="2:13" ht="12.75" customHeight="1">
      <c r="B10" s="14"/>
      <c r="C10" s="14"/>
      <c r="D10" s="15"/>
      <c r="E10" s="121" t="s">
        <v>9</v>
      </c>
      <c r="F10" s="16">
        <v>551150</v>
      </c>
      <c r="G10" s="16">
        <v>540921</v>
      </c>
      <c r="H10" s="16"/>
      <c r="I10" s="16">
        <v>568500</v>
      </c>
      <c r="J10" s="16">
        <f>J11+J17+J19+J33+J35</f>
        <v>539350</v>
      </c>
      <c r="L10" s="58"/>
    </row>
    <row r="11" spans="2:13">
      <c r="B11" s="17"/>
      <c r="C11" s="17"/>
      <c r="D11" s="18" t="s">
        <v>10</v>
      </c>
      <c r="E11" s="528" t="s">
        <v>11</v>
      </c>
      <c r="F11" s="19">
        <v>233000</v>
      </c>
      <c r="G11" s="19">
        <v>231382</v>
      </c>
      <c r="H11" s="19"/>
      <c r="I11" s="19">
        <v>245000</v>
      </c>
      <c r="J11" s="19">
        <f>SUM(J12:J15)</f>
        <v>223200</v>
      </c>
      <c r="L11" s="58"/>
    </row>
    <row r="12" spans="2:13">
      <c r="B12" s="17"/>
      <c r="C12" s="17">
        <v>1111</v>
      </c>
      <c r="D12" s="20"/>
      <c r="E12" s="21" t="s">
        <v>12</v>
      </c>
      <c r="F12" s="22">
        <v>109000</v>
      </c>
      <c r="G12" s="22">
        <v>109000</v>
      </c>
      <c r="H12" s="22"/>
      <c r="I12" s="22">
        <v>109000</v>
      </c>
      <c r="J12" s="22">
        <v>107900</v>
      </c>
    </row>
    <row r="13" spans="2:13">
      <c r="B13" s="17"/>
      <c r="C13" s="17">
        <v>1112</v>
      </c>
      <c r="D13" s="20"/>
      <c r="E13" s="93" t="s">
        <v>186</v>
      </c>
      <c r="F13" s="22">
        <v>10000</v>
      </c>
      <c r="G13" s="22">
        <v>5000</v>
      </c>
      <c r="H13" s="100" t="s">
        <v>78</v>
      </c>
      <c r="I13" s="22">
        <v>14000</v>
      </c>
      <c r="J13" s="22">
        <v>4500</v>
      </c>
    </row>
    <row r="14" spans="2:13">
      <c r="B14" s="17"/>
      <c r="C14" s="17">
        <v>1113</v>
      </c>
      <c r="D14" s="20"/>
      <c r="E14" s="23" t="s">
        <v>13</v>
      </c>
      <c r="F14" s="22">
        <v>11000</v>
      </c>
      <c r="G14" s="22">
        <v>11000</v>
      </c>
      <c r="H14" s="22"/>
      <c r="I14" s="22">
        <v>11000</v>
      </c>
      <c r="J14" s="22">
        <v>10700</v>
      </c>
    </row>
    <row r="15" spans="2:13">
      <c r="B15" s="17"/>
      <c r="C15" s="17">
        <v>1121</v>
      </c>
      <c r="D15" s="20"/>
      <c r="E15" s="23" t="s">
        <v>14</v>
      </c>
      <c r="F15" s="22">
        <v>103000</v>
      </c>
      <c r="G15" s="22">
        <v>103000</v>
      </c>
      <c r="H15" s="22"/>
      <c r="I15" s="22">
        <v>106000</v>
      </c>
      <c r="J15" s="22">
        <v>100100</v>
      </c>
      <c r="M15" t="s">
        <v>78</v>
      </c>
    </row>
    <row r="16" spans="2:13">
      <c r="B16" s="17"/>
      <c r="C16" s="17">
        <v>1122</v>
      </c>
      <c r="D16" s="20"/>
      <c r="E16" s="3" t="s">
        <v>15</v>
      </c>
      <c r="F16" s="100" t="s">
        <v>0</v>
      </c>
      <c r="G16" s="100">
        <v>3382</v>
      </c>
      <c r="H16" s="22"/>
      <c r="I16" s="22">
        <v>5000</v>
      </c>
      <c r="J16" s="100" t="s">
        <v>0</v>
      </c>
      <c r="M16" t="s">
        <v>78</v>
      </c>
    </row>
    <row r="17" spans="1:14">
      <c r="B17" s="17"/>
      <c r="C17" s="17"/>
      <c r="D17" s="24" t="s">
        <v>10</v>
      </c>
      <c r="E17" s="529" t="s">
        <v>16</v>
      </c>
      <c r="F17" s="25">
        <v>241000</v>
      </c>
      <c r="G17" s="25">
        <v>224000</v>
      </c>
      <c r="H17" s="25"/>
      <c r="I17" s="25">
        <v>247000</v>
      </c>
      <c r="J17" s="25">
        <f>J18</f>
        <v>235600</v>
      </c>
    </row>
    <row r="18" spans="1:14">
      <c r="B18" s="17"/>
      <c r="C18" s="17">
        <v>1211</v>
      </c>
      <c r="D18" s="20"/>
      <c r="E18" s="23" t="s">
        <v>17</v>
      </c>
      <c r="F18" s="22">
        <v>241000</v>
      </c>
      <c r="G18" s="22">
        <v>224000</v>
      </c>
      <c r="H18" s="22"/>
      <c r="I18" s="22">
        <v>247000</v>
      </c>
      <c r="J18" s="22">
        <v>235600</v>
      </c>
      <c r="M18" t="s">
        <v>78</v>
      </c>
    </row>
    <row r="19" spans="1:14">
      <c r="B19" s="17"/>
      <c r="C19" s="17"/>
      <c r="D19" s="26"/>
      <c r="E19" s="530" t="s">
        <v>18</v>
      </c>
      <c r="F19" s="27">
        <v>35650</v>
      </c>
      <c r="G19" s="27">
        <v>50739</v>
      </c>
      <c r="H19" s="27"/>
      <c r="I19" s="27">
        <v>35000</v>
      </c>
      <c r="J19" s="27">
        <f>SUM(J20:J32)-J30-J29</f>
        <v>41600</v>
      </c>
      <c r="N19" t="s">
        <v>78</v>
      </c>
    </row>
    <row r="20" spans="1:14">
      <c r="B20" s="17"/>
      <c r="C20" s="17">
        <v>1332</v>
      </c>
      <c r="D20" s="20" t="s">
        <v>19</v>
      </c>
      <c r="E20" s="23" t="s">
        <v>20</v>
      </c>
      <c r="F20" s="28">
        <v>20</v>
      </c>
      <c r="G20" s="28">
        <v>20</v>
      </c>
      <c r="H20" s="28"/>
      <c r="I20" s="242" t="s">
        <v>78</v>
      </c>
      <c r="J20" s="28">
        <v>20</v>
      </c>
    </row>
    <row r="21" spans="1:14">
      <c r="B21" s="17"/>
      <c r="C21" s="17">
        <v>1334</v>
      </c>
      <c r="D21" s="20" t="s">
        <v>19</v>
      </c>
      <c r="E21" s="23" t="s">
        <v>21</v>
      </c>
      <c r="F21" s="22">
        <v>30</v>
      </c>
      <c r="G21" s="22">
        <v>30</v>
      </c>
      <c r="H21" s="22"/>
      <c r="I21" s="22"/>
      <c r="J21" s="22">
        <v>30</v>
      </c>
      <c r="L21" s="58"/>
    </row>
    <row r="22" spans="1:14">
      <c r="B22" s="17"/>
      <c r="C22" s="17">
        <v>1340</v>
      </c>
      <c r="D22" s="20" t="s">
        <v>10</v>
      </c>
      <c r="E22" s="23" t="s">
        <v>22</v>
      </c>
      <c r="F22" s="22">
        <v>22000</v>
      </c>
      <c r="G22" s="22">
        <v>22000</v>
      </c>
      <c r="H22" s="22"/>
      <c r="I22" s="22"/>
      <c r="J22" s="22">
        <v>22000</v>
      </c>
    </row>
    <row r="23" spans="1:14">
      <c r="A23" s="284"/>
      <c r="B23" s="17"/>
      <c r="C23" s="17">
        <v>1341</v>
      </c>
      <c r="D23" s="20" t="s">
        <v>10</v>
      </c>
      <c r="E23" s="23" t="s">
        <v>23</v>
      </c>
      <c r="F23" s="22">
        <v>1200</v>
      </c>
      <c r="G23" s="22">
        <v>1200</v>
      </c>
      <c r="H23" s="22"/>
      <c r="I23" s="28"/>
      <c r="J23" s="22">
        <v>1250</v>
      </c>
      <c r="L23" t="s">
        <v>78</v>
      </c>
      <c r="M23" t="s">
        <v>78</v>
      </c>
      <c r="N23" t="s">
        <v>78</v>
      </c>
    </row>
    <row r="24" spans="1:14">
      <c r="A24" s="604">
        <v>7</v>
      </c>
      <c r="B24" s="17"/>
      <c r="C24" s="17">
        <v>1342</v>
      </c>
      <c r="D24" s="20" t="s">
        <v>10</v>
      </c>
      <c r="E24" s="23" t="s">
        <v>24</v>
      </c>
      <c r="F24" s="22">
        <v>200</v>
      </c>
      <c r="G24" s="22">
        <v>200</v>
      </c>
      <c r="H24" s="22"/>
      <c r="I24" s="22"/>
      <c r="J24" s="22">
        <v>200</v>
      </c>
    </row>
    <row r="25" spans="1:14">
      <c r="A25" s="604"/>
      <c r="B25" s="17"/>
      <c r="C25" s="17">
        <v>1343</v>
      </c>
      <c r="D25" s="20" t="s">
        <v>25</v>
      </c>
      <c r="E25" s="23" t="s">
        <v>26</v>
      </c>
      <c r="F25" s="22">
        <v>2300</v>
      </c>
      <c r="G25" s="22">
        <v>2300</v>
      </c>
      <c r="H25" s="22"/>
      <c r="I25" s="22"/>
      <c r="J25" s="22">
        <v>1500</v>
      </c>
    </row>
    <row r="26" spans="1:14">
      <c r="A26" s="284"/>
      <c r="B26" s="17"/>
      <c r="C26" s="17">
        <v>1345</v>
      </c>
      <c r="D26" s="20" t="s">
        <v>10</v>
      </c>
      <c r="E26" s="23" t="s">
        <v>27</v>
      </c>
      <c r="F26" s="22">
        <v>200</v>
      </c>
      <c r="G26" s="22">
        <v>200</v>
      </c>
      <c r="H26" s="22"/>
      <c r="I26" s="22"/>
      <c r="J26" s="22">
        <v>200</v>
      </c>
    </row>
    <row r="27" spans="1:14">
      <c r="B27" s="17"/>
      <c r="C27" s="17">
        <v>1347</v>
      </c>
      <c r="D27" s="20" t="s">
        <v>10</v>
      </c>
      <c r="E27" s="23" t="s">
        <v>28</v>
      </c>
      <c r="F27" s="29">
        <v>6500</v>
      </c>
      <c r="G27" s="29">
        <v>389</v>
      </c>
      <c r="H27" s="29"/>
      <c r="I27" s="29"/>
      <c r="J27" s="29">
        <v>0</v>
      </c>
      <c r="M27" t="s">
        <v>78</v>
      </c>
    </row>
    <row r="28" spans="1:14">
      <c r="B28" s="17"/>
      <c r="C28" s="17">
        <v>1351</v>
      </c>
      <c r="D28" s="20" t="s">
        <v>10</v>
      </c>
      <c r="E28" s="93" t="s">
        <v>242</v>
      </c>
      <c r="F28" s="29">
        <v>2200</v>
      </c>
      <c r="G28" s="29">
        <v>3400</v>
      </c>
      <c r="H28" s="29"/>
      <c r="I28" s="29"/>
      <c r="J28" s="29">
        <v>2000</v>
      </c>
    </row>
    <row r="29" spans="1:14">
      <c r="B29" s="17"/>
      <c r="C29" s="17"/>
      <c r="D29" s="295"/>
      <c r="E29" s="93" t="s">
        <v>243</v>
      </c>
      <c r="F29" s="29">
        <v>2200</v>
      </c>
      <c r="G29" s="29">
        <v>1655</v>
      </c>
      <c r="H29" s="29"/>
      <c r="I29" s="29"/>
      <c r="J29" s="29">
        <v>0</v>
      </c>
    </row>
    <row r="30" spans="1:14">
      <c r="B30" s="17"/>
      <c r="C30" s="17"/>
      <c r="D30" s="295"/>
      <c r="E30" s="93" t="s">
        <v>244</v>
      </c>
      <c r="F30" s="518" t="s">
        <v>0</v>
      </c>
      <c r="G30" s="29">
        <v>1745</v>
      </c>
      <c r="H30" s="29"/>
      <c r="I30" s="29"/>
      <c r="J30" s="29">
        <v>2000</v>
      </c>
    </row>
    <row r="31" spans="1:14">
      <c r="B31" s="17"/>
      <c r="C31" s="17">
        <v>1353</v>
      </c>
      <c r="D31" s="30" t="s">
        <v>25</v>
      </c>
      <c r="E31" s="23" t="s">
        <v>29</v>
      </c>
      <c r="F31" s="29">
        <v>1000</v>
      </c>
      <c r="G31" s="29">
        <v>1000</v>
      </c>
      <c r="H31" s="22"/>
      <c r="I31" s="29"/>
      <c r="J31" s="29">
        <v>1400</v>
      </c>
    </row>
    <row r="32" spans="1:14">
      <c r="B32" s="17"/>
      <c r="C32" s="17">
        <v>1355</v>
      </c>
      <c r="D32" s="295" t="s">
        <v>10</v>
      </c>
      <c r="E32" s="93" t="s">
        <v>247</v>
      </c>
      <c r="F32" s="518" t="s">
        <v>0</v>
      </c>
      <c r="G32" s="29">
        <v>20000</v>
      </c>
      <c r="H32" s="22"/>
      <c r="I32" s="29"/>
      <c r="J32" s="29">
        <v>13000</v>
      </c>
    </row>
    <row r="33" spans="2:13">
      <c r="B33" s="17"/>
      <c r="C33" s="17"/>
      <c r="D33" s="31" t="s">
        <v>10</v>
      </c>
      <c r="E33" s="529" t="s">
        <v>30</v>
      </c>
      <c r="F33" s="32">
        <v>15500</v>
      </c>
      <c r="G33" s="32">
        <v>8800</v>
      </c>
      <c r="H33" s="25"/>
      <c r="I33" s="32">
        <v>16000</v>
      </c>
      <c r="J33" s="32">
        <f>J34</f>
        <v>12750</v>
      </c>
      <c r="L33" t="s">
        <v>78</v>
      </c>
    </row>
    <row r="34" spans="2:13">
      <c r="B34" s="17"/>
      <c r="C34" s="17">
        <v>1361</v>
      </c>
      <c r="D34" s="20"/>
      <c r="E34" s="23" t="s">
        <v>31</v>
      </c>
      <c r="F34" s="29">
        <v>15500</v>
      </c>
      <c r="G34" s="29">
        <v>8800</v>
      </c>
      <c r="H34" s="22"/>
      <c r="I34" s="29">
        <v>16000</v>
      </c>
      <c r="J34" s="29">
        <v>12750</v>
      </c>
      <c r="L34" t="s">
        <v>78</v>
      </c>
    </row>
    <row r="35" spans="2:13">
      <c r="B35" s="17"/>
      <c r="C35" s="17"/>
      <c r="D35" s="24" t="s">
        <v>10</v>
      </c>
      <c r="E35" s="529" t="s">
        <v>32</v>
      </c>
      <c r="F35" s="32">
        <v>26000</v>
      </c>
      <c r="G35" s="32">
        <v>26000</v>
      </c>
      <c r="H35" s="25"/>
      <c r="I35" s="32">
        <v>25500</v>
      </c>
      <c r="J35" s="32">
        <f>J36</f>
        <v>26200</v>
      </c>
    </row>
    <row r="36" spans="2:13">
      <c r="B36" s="17"/>
      <c r="C36" s="17">
        <v>1511</v>
      </c>
      <c r="D36" s="20"/>
      <c r="E36" s="23" t="s">
        <v>33</v>
      </c>
      <c r="F36" s="29">
        <v>26000</v>
      </c>
      <c r="G36" s="29">
        <v>26000</v>
      </c>
      <c r="H36" s="22"/>
      <c r="I36" s="29">
        <v>25500</v>
      </c>
      <c r="J36" s="29">
        <v>26200</v>
      </c>
    </row>
    <row r="37" spans="2:13" ht="12.75" customHeight="1">
      <c r="B37" s="33"/>
      <c r="C37" s="33"/>
      <c r="D37" s="34"/>
      <c r="E37" s="121" t="s">
        <v>34</v>
      </c>
      <c r="F37" s="16">
        <v>19744</v>
      </c>
      <c r="G37" s="16">
        <v>22697</v>
      </c>
      <c r="H37" s="16"/>
      <c r="I37" s="16">
        <v>17000</v>
      </c>
      <c r="J37" s="16">
        <f>J38+J58+J67+J70+J76</f>
        <v>21466</v>
      </c>
      <c r="M37" t="s">
        <v>78</v>
      </c>
    </row>
    <row r="38" spans="2:13">
      <c r="B38" s="17"/>
      <c r="C38" s="35"/>
      <c r="D38" s="36"/>
      <c r="E38" s="531" t="s">
        <v>35</v>
      </c>
      <c r="F38" s="19">
        <v>10256</v>
      </c>
      <c r="G38" s="19">
        <v>10256</v>
      </c>
      <c r="H38" s="19"/>
      <c r="I38" s="19">
        <v>14000</v>
      </c>
      <c r="J38" s="19">
        <f>SUM(J39:J47)</f>
        <v>11936</v>
      </c>
    </row>
    <row r="39" spans="2:13">
      <c r="B39" s="17">
        <v>1014</v>
      </c>
      <c r="C39" s="17">
        <v>2111</v>
      </c>
      <c r="D39" s="20" t="s">
        <v>19</v>
      </c>
      <c r="E39" s="37" t="s">
        <v>36</v>
      </c>
      <c r="F39" s="28">
        <v>550</v>
      </c>
      <c r="G39" s="28">
        <v>550</v>
      </c>
      <c r="H39" s="28"/>
      <c r="I39" s="28"/>
      <c r="J39" s="28">
        <v>500</v>
      </c>
    </row>
    <row r="40" spans="2:13">
      <c r="B40" s="17">
        <v>2219</v>
      </c>
      <c r="C40" s="17">
        <v>2111</v>
      </c>
      <c r="D40" s="20" t="s">
        <v>37</v>
      </c>
      <c r="E40" s="23" t="s">
        <v>38</v>
      </c>
      <c r="F40" s="22">
        <v>5500</v>
      </c>
      <c r="G40" s="22">
        <v>5500</v>
      </c>
      <c r="H40" s="22"/>
      <c r="I40" s="22"/>
      <c r="J40" s="22">
        <v>7200</v>
      </c>
    </row>
    <row r="41" spans="2:13">
      <c r="B41" s="17">
        <v>3612</v>
      </c>
      <c r="C41" s="17">
        <v>2111</v>
      </c>
      <c r="D41" s="20" t="s">
        <v>39</v>
      </c>
      <c r="E41" s="23" t="s">
        <v>40</v>
      </c>
      <c r="F41" s="22">
        <v>36</v>
      </c>
      <c r="G41" s="22">
        <v>36</v>
      </c>
      <c r="H41" s="22"/>
      <c r="I41" s="22"/>
      <c r="J41" s="22">
        <v>36</v>
      </c>
      <c r="M41" t="s">
        <v>78</v>
      </c>
    </row>
    <row r="42" spans="2:13">
      <c r="B42" s="17">
        <v>3613</v>
      </c>
      <c r="C42" s="17">
        <v>2111</v>
      </c>
      <c r="D42" s="20" t="s">
        <v>39</v>
      </c>
      <c r="E42" s="93" t="s">
        <v>245</v>
      </c>
      <c r="F42" s="22">
        <v>0</v>
      </c>
      <c r="G42" s="22">
        <v>0</v>
      </c>
      <c r="H42" s="22"/>
      <c r="I42" s="22"/>
      <c r="J42" s="22">
        <v>70</v>
      </c>
    </row>
    <row r="43" spans="2:13">
      <c r="B43" s="17">
        <v>3632</v>
      </c>
      <c r="C43" s="17">
        <v>2111</v>
      </c>
      <c r="D43" s="20" t="s">
        <v>39</v>
      </c>
      <c r="E43" s="23" t="s">
        <v>41</v>
      </c>
      <c r="F43" s="22">
        <v>1000</v>
      </c>
      <c r="G43" s="22">
        <v>1000</v>
      </c>
      <c r="H43" s="22"/>
      <c r="I43" s="22"/>
      <c r="J43" s="22">
        <v>1000</v>
      </c>
      <c r="L43" t="s">
        <v>78</v>
      </c>
    </row>
    <row r="44" spans="2:13">
      <c r="B44" s="17">
        <v>3635</v>
      </c>
      <c r="C44" s="17">
        <v>2111</v>
      </c>
      <c r="D44" s="20" t="s">
        <v>58</v>
      </c>
      <c r="E44" s="93" t="s">
        <v>53</v>
      </c>
      <c r="F44" s="22">
        <v>270</v>
      </c>
      <c r="G44" s="22">
        <v>270</v>
      </c>
      <c r="H44" s="22"/>
      <c r="I44" s="22"/>
      <c r="J44" s="22">
        <v>170</v>
      </c>
    </row>
    <row r="45" spans="2:13">
      <c r="B45" s="17">
        <v>3729</v>
      </c>
      <c r="C45" s="17">
        <v>2111</v>
      </c>
      <c r="D45" s="20" t="s">
        <v>39</v>
      </c>
      <c r="E45" s="23" t="s">
        <v>42</v>
      </c>
      <c r="F45" s="22">
        <v>2800</v>
      </c>
      <c r="G45" s="22">
        <v>2800</v>
      </c>
      <c r="H45" s="22"/>
      <c r="I45" s="22"/>
      <c r="J45" s="22">
        <v>2800</v>
      </c>
      <c r="M45" t="s">
        <v>78</v>
      </c>
    </row>
    <row r="46" spans="2:13">
      <c r="B46" s="17">
        <v>3745</v>
      </c>
      <c r="C46" s="17">
        <v>2111</v>
      </c>
      <c r="D46" s="20" t="s">
        <v>39</v>
      </c>
      <c r="E46" s="93" t="s">
        <v>248</v>
      </c>
      <c r="F46" s="100" t="s">
        <v>0</v>
      </c>
      <c r="G46" s="100" t="s">
        <v>0</v>
      </c>
      <c r="H46" s="22"/>
      <c r="I46" s="22"/>
      <c r="J46" s="22">
        <v>20</v>
      </c>
    </row>
    <row r="47" spans="2:13">
      <c r="B47" s="17">
        <v>6171</v>
      </c>
      <c r="C47" s="17">
        <v>2111</v>
      </c>
      <c r="D47" s="20" t="s">
        <v>43</v>
      </c>
      <c r="E47" s="23" t="s">
        <v>44</v>
      </c>
      <c r="F47" s="22">
        <v>100</v>
      </c>
      <c r="G47" s="22">
        <v>100</v>
      </c>
      <c r="H47" s="22"/>
      <c r="I47" s="22"/>
      <c r="J47" s="22">
        <v>140</v>
      </c>
      <c r="M47" t="s">
        <v>78</v>
      </c>
    </row>
    <row r="48" spans="2:13">
      <c r="B48" s="76"/>
      <c r="C48" s="76"/>
      <c r="D48" s="77"/>
      <c r="E48" s="66"/>
      <c r="F48" s="78"/>
      <c r="G48" s="78"/>
      <c r="H48" s="78"/>
      <c r="I48" s="78"/>
      <c r="J48" s="78"/>
      <c r="K48" s="78"/>
    </row>
    <row r="49" spans="2:12">
      <c r="B49" s="76"/>
      <c r="C49" s="76"/>
      <c r="D49" s="77"/>
      <c r="E49" s="66"/>
      <c r="F49" s="78"/>
      <c r="G49" s="78"/>
      <c r="H49" s="78"/>
      <c r="I49" s="78" t="s">
        <v>78</v>
      </c>
      <c r="J49" s="78"/>
      <c r="K49" s="78"/>
    </row>
    <row r="50" spans="2:12">
      <c r="B50" s="76"/>
      <c r="C50" s="76"/>
      <c r="D50" s="77"/>
      <c r="E50" s="66"/>
      <c r="F50" s="78"/>
      <c r="G50" s="78"/>
      <c r="H50" s="78"/>
      <c r="I50" s="78"/>
      <c r="J50" s="78"/>
      <c r="K50" s="78"/>
    </row>
    <row r="51" spans="2:12">
      <c r="B51" s="76"/>
      <c r="C51" s="76"/>
      <c r="D51" s="77"/>
      <c r="E51" s="66"/>
      <c r="F51" s="78"/>
      <c r="G51" s="78"/>
      <c r="H51" s="78"/>
      <c r="I51" s="78"/>
      <c r="J51" s="78"/>
      <c r="K51" s="78"/>
    </row>
    <row r="52" spans="2:12">
      <c r="B52" s="76"/>
      <c r="C52" s="76"/>
      <c r="D52" s="77"/>
      <c r="E52" s="66"/>
      <c r="F52" s="78"/>
      <c r="G52" s="78"/>
      <c r="H52" s="78"/>
      <c r="I52" s="78"/>
      <c r="J52" s="78"/>
      <c r="K52" s="78"/>
    </row>
    <row r="53" spans="2:12">
      <c r="B53" s="76"/>
      <c r="C53" s="76"/>
      <c r="D53" s="77"/>
      <c r="E53" s="66"/>
      <c r="F53" s="78"/>
      <c r="G53" s="78"/>
      <c r="H53" s="78"/>
      <c r="I53" s="78"/>
      <c r="J53" s="78"/>
      <c r="K53" s="78"/>
    </row>
    <row r="54" spans="2:12">
      <c r="B54" s="76"/>
      <c r="C54" s="76"/>
      <c r="D54" s="77"/>
      <c r="E54" s="66"/>
      <c r="F54" s="78"/>
      <c r="G54" s="78"/>
      <c r="H54" s="78"/>
      <c r="I54" s="78"/>
      <c r="J54" s="78"/>
      <c r="K54" s="78"/>
    </row>
    <row r="55" spans="2:12">
      <c r="B55" s="170"/>
      <c r="C55" s="171"/>
      <c r="D55" s="82"/>
      <c r="E55" s="83"/>
      <c r="F55" s="46" t="s">
        <v>181</v>
      </c>
      <c r="G55" s="7" t="s">
        <v>177</v>
      </c>
      <c r="H55" s="46"/>
      <c r="I55" s="46" t="s">
        <v>228</v>
      </c>
      <c r="J55" s="46" t="s">
        <v>181</v>
      </c>
    </row>
    <row r="56" spans="2:12">
      <c r="B56" s="598" t="s">
        <v>173</v>
      </c>
      <c r="C56" s="596" t="s">
        <v>184</v>
      </c>
      <c r="D56" s="168" t="s">
        <v>6</v>
      </c>
      <c r="E56" s="8"/>
      <c r="F56" s="10" t="s">
        <v>81</v>
      </c>
      <c r="G56" s="9" t="s">
        <v>7</v>
      </c>
      <c r="H56" s="10"/>
      <c r="I56" s="10" t="s">
        <v>229</v>
      </c>
      <c r="J56" s="10" t="s">
        <v>81</v>
      </c>
    </row>
    <row r="57" spans="2:12">
      <c r="B57" s="599"/>
      <c r="C57" s="600"/>
      <c r="D57" s="84" t="s">
        <v>8</v>
      </c>
      <c r="E57" s="85"/>
      <c r="F57" s="43">
        <v>2012</v>
      </c>
      <c r="G57" s="13" t="s">
        <v>475</v>
      </c>
      <c r="H57" s="43"/>
      <c r="I57" s="43">
        <v>2013</v>
      </c>
      <c r="J57" s="13">
        <v>2013</v>
      </c>
    </row>
    <row r="58" spans="2:12">
      <c r="B58" s="17"/>
      <c r="C58" s="17"/>
      <c r="D58" s="24"/>
      <c r="E58" s="529" t="s">
        <v>45</v>
      </c>
      <c r="F58" s="25">
        <v>2688</v>
      </c>
      <c r="G58" s="25">
        <v>2688</v>
      </c>
      <c r="H58" s="25"/>
      <c r="I58" s="25"/>
      <c r="J58" s="25">
        <f>J59+J60+J61+J62+J63+J64+J65+J66</f>
        <v>2930</v>
      </c>
      <c r="L58" s="58"/>
    </row>
    <row r="59" spans="2:12">
      <c r="B59" s="17">
        <v>3639</v>
      </c>
      <c r="C59" s="17">
        <v>2119</v>
      </c>
      <c r="D59" s="20" t="s">
        <v>39</v>
      </c>
      <c r="E59" s="23" t="s">
        <v>46</v>
      </c>
      <c r="F59" s="22">
        <v>550</v>
      </c>
      <c r="G59" s="22">
        <v>550</v>
      </c>
      <c r="H59" s="22"/>
      <c r="I59" s="22"/>
      <c r="J59" s="22">
        <v>550</v>
      </c>
    </row>
    <row r="60" spans="2:12">
      <c r="B60" s="17">
        <v>3639</v>
      </c>
      <c r="C60" s="17">
        <v>2131</v>
      </c>
      <c r="D60" s="20" t="s">
        <v>39</v>
      </c>
      <c r="E60" s="23" t="s">
        <v>47</v>
      </c>
      <c r="F60" s="22">
        <v>1000</v>
      </c>
      <c r="G60" s="22">
        <v>1000</v>
      </c>
      <c r="H60" s="22"/>
      <c r="I60" s="22"/>
      <c r="J60" s="22">
        <v>1200</v>
      </c>
    </row>
    <row r="61" spans="2:12">
      <c r="B61" s="17">
        <v>3612</v>
      </c>
      <c r="C61" s="17">
        <v>2132</v>
      </c>
      <c r="D61" s="20" t="s">
        <v>39</v>
      </c>
      <c r="E61" s="23" t="s">
        <v>48</v>
      </c>
      <c r="F61" s="22">
        <v>270</v>
      </c>
      <c r="G61" s="22">
        <v>270</v>
      </c>
      <c r="H61" s="22"/>
      <c r="I61" s="22"/>
      <c r="J61" s="22">
        <v>99</v>
      </c>
    </row>
    <row r="62" spans="2:12">
      <c r="B62" s="17">
        <v>3613</v>
      </c>
      <c r="C62" s="17">
        <v>2132</v>
      </c>
      <c r="D62" s="20" t="s">
        <v>39</v>
      </c>
      <c r="E62" s="23" t="s">
        <v>49</v>
      </c>
      <c r="F62" s="38">
        <v>300</v>
      </c>
      <c r="G62" s="38">
        <v>300</v>
      </c>
      <c r="H62" s="22"/>
      <c r="I62" s="38"/>
      <c r="J62" s="38">
        <v>447</v>
      </c>
      <c r="L62" t="s">
        <v>78</v>
      </c>
    </row>
    <row r="63" spans="2:12">
      <c r="B63" s="17">
        <v>3631</v>
      </c>
      <c r="C63" s="17">
        <v>2132</v>
      </c>
      <c r="D63" s="20" t="s">
        <v>39</v>
      </c>
      <c r="E63" s="23" t="s">
        <v>50</v>
      </c>
      <c r="F63" s="39">
        <v>110</v>
      </c>
      <c r="G63" s="39">
        <v>110</v>
      </c>
      <c r="H63" s="39"/>
      <c r="I63" s="39"/>
      <c r="J63" s="39">
        <v>90</v>
      </c>
      <c r="L63" t="s">
        <v>78</v>
      </c>
    </row>
    <row r="64" spans="2:12">
      <c r="B64" s="173">
        <v>3632</v>
      </c>
      <c r="C64" s="173">
        <v>2132</v>
      </c>
      <c r="D64" s="174" t="s">
        <v>39</v>
      </c>
      <c r="E64" s="175" t="s">
        <v>51</v>
      </c>
      <c r="F64" s="176">
        <v>330</v>
      </c>
      <c r="G64" s="176">
        <v>330</v>
      </c>
      <c r="H64" s="176"/>
      <c r="I64" s="176"/>
      <c r="J64" s="176">
        <v>456</v>
      </c>
    </row>
    <row r="65" spans="1:16">
      <c r="B65" s="65">
        <v>3639</v>
      </c>
      <c r="C65" s="65">
        <v>2132</v>
      </c>
      <c r="D65" s="81" t="s">
        <v>39</v>
      </c>
      <c r="E65" s="296" t="s">
        <v>246</v>
      </c>
      <c r="F65" s="178">
        <v>28</v>
      </c>
      <c r="G65" s="42">
        <v>28</v>
      </c>
      <c r="H65" s="42"/>
      <c r="I65" s="42"/>
      <c r="J65" s="42">
        <v>28</v>
      </c>
    </row>
    <row r="66" spans="1:16">
      <c r="B66" s="89">
        <v>3745</v>
      </c>
      <c r="C66" s="89">
        <v>2132</v>
      </c>
      <c r="D66" s="90" t="s">
        <v>39</v>
      </c>
      <c r="E66" s="41" t="s">
        <v>54</v>
      </c>
      <c r="F66" s="80">
        <v>100</v>
      </c>
      <c r="G66" s="80">
        <v>100</v>
      </c>
      <c r="H66" s="80"/>
      <c r="I66" s="80"/>
      <c r="J66" s="80">
        <v>60</v>
      </c>
      <c r="N66" t="s">
        <v>78</v>
      </c>
    </row>
    <row r="67" spans="1:16">
      <c r="B67" s="79"/>
      <c r="C67" s="79"/>
      <c r="D67" s="91" t="s">
        <v>10</v>
      </c>
      <c r="E67" s="529" t="s">
        <v>55</v>
      </c>
      <c r="F67" s="88">
        <v>400</v>
      </c>
      <c r="G67" s="88">
        <v>1223</v>
      </c>
      <c r="H67" s="88"/>
      <c r="I67" s="88"/>
      <c r="J67" s="88">
        <f>J68</f>
        <v>300</v>
      </c>
      <c r="L67" s="58"/>
      <c r="M67" t="s">
        <v>78</v>
      </c>
    </row>
    <row r="68" spans="1:16">
      <c r="B68" s="87">
        <v>6310</v>
      </c>
      <c r="C68" s="87">
        <v>2141</v>
      </c>
      <c r="D68" s="97"/>
      <c r="E68" s="3" t="s">
        <v>56</v>
      </c>
      <c r="F68" s="40">
        <v>400</v>
      </c>
      <c r="G68" s="40">
        <v>400</v>
      </c>
      <c r="H68" s="40"/>
      <c r="I68" s="40"/>
      <c r="J68" s="40">
        <v>300</v>
      </c>
      <c r="N68" t="s">
        <v>78</v>
      </c>
    </row>
    <row r="69" spans="1:16">
      <c r="B69" s="270">
        <v>6310</v>
      </c>
      <c r="C69" s="270">
        <v>2142</v>
      </c>
      <c r="D69" s="298"/>
      <c r="E69" s="86" t="s">
        <v>249</v>
      </c>
      <c r="F69" s="40" t="s">
        <v>0</v>
      </c>
      <c r="G69" s="40">
        <v>823</v>
      </c>
      <c r="H69" s="40"/>
      <c r="I69" s="40"/>
      <c r="J69" s="40" t="s">
        <v>0</v>
      </c>
    </row>
    <row r="70" spans="1:16">
      <c r="B70" s="17"/>
      <c r="C70" s="35"/>
      <c r="D70" s="20"/>
      <c r="E70" s="532" t="s">
        <v>57</v>
      </c>
      <c r="F70" s="45">
        <v>5300</v>
      </c>
      <c r="G70" s="45">
        <v>5300</v>
      </c>
      <c r="H70" s="45"/>
      <c r="I70" s="45"/>
      <c r="J70" s="45">
        <f>SUM(J71:J75)</f>
        <v>5000</v>
      </c>
      <c r="L70" s="58"/>
    </row>
    <row r="71" spans="1:16">
      <c r="B71" s="17">
        <v>2169</v>
      </c>
      <c r="C71" s="17">
        <v>2212</v>
      </c>
      <c r="D71" s="20" t="s">
        <v>58</v>
      </c>
      <c r="E71" s="3" t="s">
        <v>59</v>
      </c>
      <c r="F71" s="40">
        <v>100</v>
      </c>
      <c r="G71" s="40">
        <v>100</v>
      </c>
      <c r="H71" s="40"/>
      <c r="I71" s="40"/>
      <c r="J71" s="40">
        <v>50</v>
      </c>
      <c r="L71" t="s">
        <v>78</v>
      </c>
    </row>
    <row r="72" spans="1:16">
      <c r="B72" s="17">
        <v>2299</v>
      </c>
      <c r="C72" s="17">
        <v>2212</v>
      </c>
      <c r="D72" s="20" t="s">
        <v>25</v>
      </c>
      <c r="E72" s="86" t="s">
        <v>80</v>
      </c>
      <c r="F72" s="40">
        <v>2500</v>
      </c>
      <c r="G72" s="40">
        <v>2500</v>
      </c>
      <c r="H72" s="40"/>
      <c r="I72" s="40"/>
      <c r="J72" s="40">
        <v>2100</v>
      </c>
    </row>
    <row r="73" spans="1:16">
      <c r="B73" s="17">
        <v>3769</v>
      </c>
      <c r="C73" s="17">
        <v>2212</v>
      </c>
      <c r="D73" s="20" t="s">
        <v>19</v>
      </c>
      <c r="E73" s="3" t="s">
        <v>60</v>
      </c>
      <c r="F73" s="40">
        <v>100</v>
      </c>
      <c r="G73" s="40">
        <v>100</v>
      </c>
      <c r="H73" s="40"/>
      <c r="I73" s="40"/>
      <c r="J73" s="40">
        <v>50</v>
      </c>
      <c r="K73" t="s">
        <v>78</v>
      </c>
    </row>
    <row r="74" spans="1:16">
      <c r="B74" s="17">
        <v>5311</v>
      </c>
      <c r="C74" s="17">
        <v>2212</v>
      </c>
      <c r="D74" s="20" t="s">
        <v>37</v>
      </c>
      <c r="E74" s="3" t="s">
        <v>61</v>
      </c>
      <c r="F74" s="40">
        <v>2300</v>
      </c>
      <c r="G74" s="40">
        <v>2300</v>
      </c>
      <c r="H74" s="40"/>
      <c r="I74" s="40"/>
      <c r="J74" s="40">
        <v>2300</v>
      </c>
      <c r="L74" t="s">
        <v>78</v>
      </c>
      <c r="M74" t="s">
        <v>78</v>
      </c>
    </row>
    <row r="75" spans="1:16">
      <c r="B75" s="17">
        <v>6171</v>
      </c>
      <c r="C75" s="17">
        <v>2212</v>
      </c>
      <c r="D75" s="47" t="s">
        <v>25</v>
      </c>
      <c r="E75" s="3" t="s">
        <v>62</v>
      </c>
      <c r="F75" s="39">
        <v>300</v>
      </c>
      <c r="G75" s="39">
        <v>300</v>
      </c>
      <c r="H75" s="39"/>
      <c r="I75" s="39"/>
      <c r="J75" s="39">
        <v>500</v>
      </c>
      <c r="N75" t="s">
        <v>78</v>
      </c>
    </row>
    <row r="76" spans="1:16" ht="12.75" customHeight="1">
      <c r="B76" s="35"/>
      <c r="C76" s="35"/>
      <c r="D76" s="44"/>
      <c r="E76" s="533" t="s">
        <v>63</v>
      </c>
      <c r="F76" s="19">
        <v>1100</v>
      </c>
      <c r="G76" s="19">
        <v>3230</v>
      </c>
      <c r="H76" s="19"/>
      <c r="I76" s="19">
        <v>3000</v>
      </c>
      <c r="J76" s="19">
        <f>SUM(J77:J80)</f>
        <v>1300</v>
      </c>
      <c r="L76" t="s">
        <v>78</v>
      </c>
      <c r="M76" t="s">
        <v>78</v>
      </c>
      <c r="P76" t="s">
        <v>78</v>
      </c>
    </row>
    <row r="77" spans="1:16" s="72" customFormat="1">
      <c r="A77" s="519"/>
      <c r="B77" s="68"/>
      <c r="C77" s="68">
        <v>2321</v>
      </c>
      <c r="D77" s="69"/>
      <c r="E77" s="70" t="s">
        <v>64</v>
      </c>
      <c r="F77" s="71" t="s">
        <v>0</v>
      </c>
      <c r="G77" s="71">
        <v>217</v>
      </c>
      <c r="H77" s="71"/>
      <c r="I77" s="71"/>
      <c r="J77" s="71" t="s">
        <v>0</v>
      </c>
    </row>
    <row r="78" spans="1:16">
      <c r="A78" s="519"/>
      <c r="B78" s="48"/>
      <c r="C78" s="48">
        <v>2322</v>
      </c>
      <c r="D78" s="47"/>
      <c r="E78" s="49" t="s">
        <v>65</v>
      </c>
      <c r="F78" s="40" t="s">
        <v>0</v>
      </c>
      <c r="G78" s="40">
        <v>111</v>
      </c>
      <c r="H78" s="40"/>
      <c r="I78" s="40"/>
      <c r="J78" s="40" t="s">
        <v>0</v>
      </c>
      <c r="N78" t="s">
        <v>78</v>
      </c>
    </row>
    <row r="79" spans="1:16">
      <c r="B79" s="48"/>
      <c r="C79" s="48">
        <v>2324</v>
      </c>
      <c r="D79" s="47"/>
      <c r="E79" s="3" t="s">
        <v>66</v>
      </c>
      <c r="F79" s="40">
        <v>300</v>
      </c>
      <c r="G79" s="40">
        <v>800</v>
      </c>
      <c r="H79" s="40"/>
      <c r="I79" s="40"/>
      <c r="J79" s="40">
        <v>500</v>
      </c>
    </row>
    <row r="80" spans="1:16">
      <c r="A80" s="520"/>
      <c r="B80" s="17"/>
      <c r="C80" s="48">
        <v>2329</v>
      </c>
      <c r="D80" s="47"/>
      <c r="E80" s="3" t="s">
        <v>67</v>
      </c>
      <c r="F80" s="40">
        <v>800</v>
      </c>
      <c r="G80" s="40">
        <v>2102</v>
      </c>
      <c r="H80" s="40"/>
      <c r="I80" s="40"/>
      <c r="J80" s="40">
        <v>800</v>
      </c>
      <c r="L80" s="58"/>
    </row>
    <row r="81" spans="1:14">
      <c r="A81" s="521">
        <v>8</v>
      </c>
      <c r="B81" s="17"/>
      <c r="C81" s="48"/>
      <c r="D81" s="47"/>
      <c r="E81" s="86" t="s">
        <v>204</v>
      </c>
      <c r="F81" s="40" t="s">
        <v>0</v>
      </c>
      <c r="G81" s="40">
        <v>1302</v>
      </c>
      <c r="H81" s="40"/>
      <c r="I81" s="40"/>
      <c r="J81" s="40"/>
      <c r="L81" s="58"/>
    </row>
    <row r="82" spans="1:14" ht="12.75" customHeight="1">
      <c r="B82" s="33"/>
      <c r="C82" s="33"/>
      <c r="D82" s="163" t="s">
        <v>10</v>
      </c>
      <c r="E82" s="167" t="s">
        <v>68</v>
      </c>
      <c r="F82" s="50">
        <v>51582</v>
      </c>
      <c r="G82" s="50">
        <v>77709</v>
      </c>
      <c r="H82" s="50"/>
      <c r="I82" s="50">
        <v>305000</v>
      </c>
      <c r="J82" s="50">
        <f>J83</f>
        <v>40909</v>
      </c>
      <c r="L82" t="s">
        <v>78</v>
      </c>
    </row>
    <row r="83" spans="1:14">
      <c r="A83" s="603"/>
      <c r="B83" s="51"/>
      <c r="C83" s="51"/>
      <c r="D83" s="52"/>
      <c r="E83" s="534" t="s">
        <v>69</v>
      </c>
      <c r="F83" s="92">
        <v>51582</v>
      </c>
      <c r="G83" s="92">
        <v>77709</v>
      </c>
      <c r="H83" s="92"/>
      <c r="I83" s="92">
        <v>305000</v>
      </c>
      <c r="J83" s="92">
        <f>J89</f>
        <v>40909</v>
      </c>
      <c r="M83" t="s">
        <v>78</v>
      </c>
    </row>
    <row r="84" spans="1:14">
      <c r="A84" s="603"/>
      <c r="B84" s="48"/>
      <c r="C84" s="48">
        <v>4111</v>
      </c>
      <c r="D84" s="55"/>
      <c r="E84" s="56" t="s">
        <v>70</v>
      </c>
      <c r="F84" s="172" t="s">
        <v>0</v>
      </c>
      <c r="G84" s="172">
        <v>4460</v>
      </c>
      <c r="H84" s="53"/>
      <c r="I84" s="172"/>
      <c r="J84" s="172" t="s">
        <v>0</v>
      </c>
    </row>
    <row r="85" spans="1:14">
      <c r="B85" s="48"/>
      <c r="C85" s="48"/>
      <c r="D85" s="55"/>
      <c r="E85" s="248" t="s">
        <v>195</v>
      </c>
      <c r="F85" s="249"/>
      <c r="G85" s="250">
        <v>12</v>
      </c>
      <c r="H85" s="250"/>
      <c r="I85" s="250"/>
      <c r="J85" s="250"/>
    </row>
    <row r="86" spans="1:14">
      <c r="B86" s="48"/>
      <c r="C86" s="48"/>
      <c r="D86" s="55"/>
      <c r="E86" s="251" t="s">
        <v>196</v>
      </c>
      <c r="F86" s="252"/>
      <c r="G86" s="252">
        <v>4278</v>
      </c>
      <c r="H86" s="252"/>
      <c r="I86" s="252"/>
      <c r="J86" s="252"/>
    </row>
    <row r="87" spans="1:14">
      <c r="B87" s="48"/>
      <c r="C87" s="48"/>
      <c r="D87" s="55"/>
      <c r="E87" s="251" t="s">
        <v>250</v>
      </c>
      <c r="F87" s="252"/>
      <c r="G87" s="252">
        <v>150</v>
      </c>
      <c r="H87" s="252"/>
      <c r="I87" s="252"/>
      <c r="J87" s="252"/>
    </row>
    <row r="88" spans="1:14">
      <c r="B88" s="48"/>
      <c r="C88" s="48"/>
      <c r="D88" s="55"/>
      <c r="E88" s="251" t="s">
        <v>476</v>
      </c>
      <c r="F88" s="252"/>
      <c r="G88" s="252">
        <v>20</v>
      </c>
      <c r="H88" s="252"/>
      <c r="I88" s="252"/>
      <c r="J88" s="252"/>
    </row>
    <row r="89" spans="1:14">
      <c r="B89" s="48"/>
      <c r="C89" s="48">
        <v>4112</v>
      </c>
      <c r="D89" s="48"/>
      <c r="E89" s="247" t="s">
        <v>71</v>
      </c>
      <c r="F89" s="57">
        <v>49782</v>
      </c>
      <c r="G89" s="57">
        <v>49928</v>
      </c>
      <c r="H89" s="57"/>
      <c r="I89" s="57"/>
      <c r="J89" s="57">
        <f>J90+J91</f>
        <v>40909</v>
      </c>
      <c r="L89" s="58"/>
    </row>
    <row r="90" spans="1:14">
      <c r="B90" s="48"/>
      <c r="C90" s="48"/>
      <c r="D90" s="2"/>
      <c r="E90" s="3" t="s">
        <v>72</v>
      </c>
      <c r="F90" s="54">
        <v>8254</v>
      </c>
      <c r="G90" s="54">
        <v>8400</v>
      </c>
      <c r="H90" s="54"/>
      <c r="I90" s="54"/>
      <c r="J90" s="54">
        <v>0</v>
      </c>
      <c r="L90" s="58"/>
    </row>
    <row r="91" spans="1:14">
      <c r="B91" s="48"/>
      <c r="C91" s="48"/>
      <c r="D91" s="60"/>
      <c r="E91" s="3" t="s">
        <v>73</v>
      </c>
      <c r="F91" s="54">
        <v>41528</v>
      </c>
      <c r="G91" s="54">
        <v>41528</v>
      </c>
      <c r="H91" s="54"/>
      <c r="I91" s="54"/>
      <c r="J91" s="54">
        <v>40909</v>
      </c>
      <c r="L91" s="58" t="s">
        <v>78</v>
      </c>
    </row>
    <row r="92" spans="1:14" s="72" customFormat="1">
      <c r="B92" s="68"/>
      <c r="C92" s="68">
        <v>4116</v>
      </c>
      <c r="D92" s="69"/>
      <c r="E92" s="73" t="s">
        <v>74</v>
      </c>
      <c r="F92" s="98" t="s">
        <v>0</v>
      </c>
      <c r="G92" s="98">
        <v>16080</v>
      </c>
      <c r="H92" s="74"/>
      <c r="I92" s="74"/>
      <c r="J92" s="98" t="s">
        <v>0</v>
      </c>
      <c r="L92" s="75"/>
      <c r="N92" s="72" t="s">
        <v>78</v>
      </c>
    </row>
    <row r="93" spans="1:14" s="72" customFormat="1">
      <c r="B93" s="68"/>
      <c r="C93" s="68"/>
      <c r="D93" s="69"/>
      <c r="E93" s="253" t="s">
        <v>203</v>
      </c>
      <c r="F93" s="98"/>
      <c r="G93" s="98">
        <v>824</v>
      </c>
      <c r="H93" s="74"/>
      <c r="I93" s="74"/>
      <c r="J93" s="98"/>
      <c r="L93" s="75"/>
    </row>
    <row r="94" spans="1:14" s="72" customFormat="1">
      <c r="B94" s="68"/>
      <c r="C94" s="68"/>
      <c r="D94" s="69"/>
      <c r="E94" s="253" t="s">
        <v>197</v>
      </c>
      <c r="F94" s="98"/>
      <c r="G94" s="98">
        <v>808</v>
      </c>
      <c r="H94" s="74"/>
      <c r="I94" s="74"/>
      <c r="J94" s="98"/>
      <c r="L94" s="75"/>
    </row>
    <row r="95" spans="1:14" s="72" customFormat="1">
      <c r="B95" s="68"/>
      <c r="C95" s="68"/>
      <c r="D95" s="69"/>
      <c r="E95" s="253" t="s">
        <v>206</v>
      </c>
      <c r="F95" s="98"/>
      <c r="G95" s="98">
        <v>843</v>
      </c>
      <c r="H95" s="74"/>
      <c r="I95" s="74"/>
      <c r="J95" s="98"/>
      <c r="L95" s="75"/>
    </row>
    <row r="96" spans="1:14" s="72" customFormat="1">
      <c r="B96" s="68"/>
      <c r="C96" s="68"/>
      <c r="D96" s="69"/>
      <c r="E96" s="253" t="s">
        <v>212</v>
      </c>
      <c r="F96" s="98"/>
      <c r="G96" s="98">
        <v>1142</v>
      </c>
      <c r="H96" s="74"/>
      <c r="I96" s="74"/>
      <c r="J96" s="98"/>
      <c r="L96" s="75"/>
    </row>
    <row r="97" spans="2:12" s="72" customFormat="1">
      <c r="B97" s="68"/>
      <c r="C97" s="68"/>
      <c r="D97" s="69"/>
      <c r="E97" s="253" t="s">
        <v>213</v>
      </c>
      <c r="F97" s="98"/>
      <c r="G97" s="98">
        <v>840</v>
      </c>
      <c r="H97" s="74"/>
      <c r="I97" s="74"/>
      <c r="J97" s="98"/>
      <c r="L97" s="75"/>
    </row>
    <row r="98" spans="2:12" s="72" customFormat="1">
      <c r="B98" s="68"/>
      <c r="C98" s="68"/>
      <c r="D98" s="69"/>
      <c r="E98" s="253" t="s">
        <v>221</v>
      </c>
      <c r="F98" s="98"/>
      <c r="G98" s="98">
        <v>1028</v>
      </c>
      <c r="H98" s="74"/>
      <c r="I98" s="74"/>
      <c r="J98" s="98"/>
      <c r="L98" s="75"/>
    </row>
    <row r="99" spans="2:12" s="72" customFormat="1">
      <c r="B99" s="68"/>
      <c r="C99" s="68"/>
      <c r="D99" s="69"/>
      <c r="E99" s="253" t="s">
        <v>222</v>
      </c>
      <c r="F99" s="98"/>
      <c r="G99" s="98">
        <v>963</v>
      </c>
      <c r="H99" s="74"/>
      <c r="I99" s="74"/>
      <c r="J99" s="98"/>
      <c r="L99" s="75"/>
    </row>
    <row r="100" spans="2:12" s="72" customFormat="1">
      <c r="B100" s="68"/>
      <c r="C100" s="68"/>
      <c r="D100" s="69"/>
      <c r="E100" s="253" t="s">
        <v>251</v>
      </c>
      <c r="F100" s="98"/>
      <c r="G100" s="98">
        <v>565</v>
      </c>
      <c r="H100" s="74"/>
      <c r="I100" s="74"/>
      <c r="J100" s="98"/>
      <c r="L100" s="75"/>
    </row>
    <row r="101" spans="2:12" s="72" customFormat="1">
      <c r="B101" s="68"/>
      <c r="C101" s="68"/>
      <c r="D101" s="69"/>
      <c r="E101" s="253" t="s">
        <v>477</v>
      </c>
      <c r="F101" s="98"/>
      <c r="G101" s="98">
        <v>923</v>
      </c>
      <c r="H101" s="74"/>
      <c r="I101" s="74"/>
      <c r="J101" s="98"/>
      <c r="L101" s="75"/>
    </row>
    <row r="102" spans="2:12" s="72" customFormat="1">
      <c r="B102" s="68"/>
      <c r="C102" s="68"/>
      <c r="D102" s="69"/>
      <c r="E102" s="253" t="s">
        <v>478</v>
      </c>
      <c r="F102" s="98"/>
      <c r="G102" s="98">
        <v>971</v>
      </c>
      <c r="H102" s="74"/>
      <c r="I102" s="74"/>
      <c r="J102" s="98"/>
      <c r="L102" s="75"/>
    </row>
    <row r="103" spans="2:12">
      <c r="B103" s="67"/>
      <c r="C103" s="67"/>
      <c r="D103" s="67"/>
      <c r="E103" s="95"/>
      <c r="F103" s="96"/>
      <c r="G103" s="96"/>
      <c r="H103" s="96"/>
      <c r="I103" s="96"/>
      <c r="J103" s="96"/>
      <c r="L103" s="58"/>
    </row>
    <row r="104" spans="2:12">
      <c r="B104" s="67"/>
      <c r="C104" s="67"/>
      <c r="D104" s="67"/>
      <c r="E104" s="95"/>
      <c r="F104" s="96"/>
      <c r="G104" s="96"/>
      <c r="H104" s="96"/>
      <c r="I104" s="96"/>
      <c r="J104" s="96"/>
      <c r="L104" s="58"/>
    </row>
    <row r="105" spans="2:12">
      <c r="B105" s="67"/>
      <c r="C105" s="67"/>
      <c r="D105" s="67"/>
      <c r="E105" s="95"/>
      <c r="F105" s="96"/>
      <c r="G105" s="96"/>
      <c r="H105" s="96"/>
      <c r="I105" s="96"/>
      <c r="J105" s="96"/>
      <c r="L105" s="58"/>
    </row>
    <row r="106" spans="2:12">
      <c r="B106" s="67"/>
      <c r="C106" s="67"/>
      <c r="D106" s="67"/>
      <c r="E106" s="95"/>
      <c r="F106" s="96"/>
      <c r="G106" s="96"/>
      <c r="H106" s="96"/>
      <c r="I106" s="96"/>
      <c r="J106" s="96"/>
      <c r="L106" s="58"/>
    </row>
    <row r="107" spans="2:12">
      <c r="B107" s="76" t="s">
        <v>78</v>
      </c>
      <c r="C107" s="67"/>
      <c r="D107" s="67"/>
      <c r="E107" s="95"/>
      <c r="F107" s="96"/>
      <c r="G107" s="96"/>
      <c r="H107" s="96"/>
      <c r="I107" s="96"/>
      <c r="J107" s="96"/>
      <c r="L107" s="58"/>
    </row>
    <row r="108" spans="2:12">
      <c r="B108" s="67"/>
      <c r="C108" s="67"/>
      <c r="D108" s="67"/>
      <c r="E108" s="95"/>
      <c r="F108" s="96"/>
      <c r="G108" s="96"/>
      <c r="H108" s="96"/>
      <c r="I108" s="96"/>
      <c r="J108" s="96"/>
      <c r="L108" s="58"/>
    </row>
    <row r="109" spans="2:12">
      <c r="B109" s="67"/>
      <c r="C109" s="67"/>
      <c r="D109" s="67"/>
      <c r="E109" s="95"/>
      <c r="F109" s="96"/>
      <c r="G109" s="96"/>
      <c r="H109" s="96"/>
      <c r="I109" s="96"/>
      <c r="J109" s="96"/>
      <c r="L109" s="58"/>
    </row>
    <row r="110" spans="2:12">
      <c r="B110" s="67"/>
      <c r="C110" s="67"/>
      <c r="D110" s="67"/>
      <c r="E110" s="95"/>
      <c r="F110" s="96"/>
      <c r="G110" s="96"/>
      <c r="H110" s="96"/>
      <c r="I110" s="96"/>
      <c r="J110" s="96"/>
      <c r="L110" s="58"/>
    </row>
    <row r="111" spans="2:12">
      <c r="B111" s="170"/>
      <c r="C111" s="171"/>
      <c r="D111" s="82"/>
      <c r="E111" s="83"/>
      <c r="F111" s="281" t="s">
        <v>181</v>
      </c>
      <c r="G111" s="282" t="s">
        <v>177</v>
      </c>
      <c r="H111" s="281"/>
      <c r="I111" s="46" t="s">
        <v>228</v>
      </c>
      <c r="J111" s="281" t="s">
        <v>181</v>
      </c>
      <c r="L111" s="58"/>
    </row>
    <row r="112" spans="2:12">
      <c r="B112" s="598" t="s">
        <v>173</v>
      </c>
      <c r="C112" s="596" t="s">
        <v>184</v>
      </c>
      <c r="D112" s="168" t="s">
        <v>6</v>
      </c>
      <c r="E112" s="8"/>
      <c r="F112" s="10" t="s">
        <v>81</v>
      </c>
      <c r="G112" s="9" t="s">
        <v>7</v>
      </c>
      <c r="H112" s="10"/>
      <c r="I112" s="10" t="s">
        <v>229</v>
      </c>
      <c r="J112" s="10" t="s">
        <v>81</v>
      </c>
      <c r="L112" s="58"/>
    </row>
    <row r="113" spans="1:12">
      <c r="B113" s="601"/>
      <c r="C113" s="597"/>
      <c r="D113" s="11" t="s">
        <v>8</v>
      </c>
      <c r="E113" s="12"/>
      <c r="F113" s="43">
        <v>2012</v>
      </c>
      <c r="G113" s="13" t="s">
        <v>475</v>
      </c>
      <c r="H113" s="43"/>
      <c r="I113" s="43">
        <v>2013</v>
      </c>
      <c r="J113" s="13">
        <v>2013</v>
      </c>
      <c r="L113" s="58"/>
    </row>
    <row r="114" spans="1:12">
      <c r="B114" s="68"/>
      <c r="C114" s="68"/>
      <c r="D114" s="69"/>
      <c r="E114" s="253" t="s">
        <v>207</v>
      </c>
      <c r="F114" s="98"/>
      <c r="G114" s="98">
        <v>1253</v>
      </c>
      <c r="H114" s="74"/>
      <c r="I114" s="74"/>
      <c r="J114" s="98"/>
      <c r="L114" s="58"/>
    </row>
    <row r="115" spans="1:12">
      <c r="B115" s="68"/>
      <c r="C115" s="68"/>
      <c r="D115" s="69"/>
      <c r="E115" s="253" t="s">
        <v>479</v>
      </c>
      <c r="F115" s="98"/>
      <c r="G115" s="98">
        <v>351</v>
      </c>
      <c r="H115" s="74"/>
      <c r="I115" s="74"/>
      <c r="J115" s="98"/>
      <c r="L115" s="58"/>
    </row>
    <row r="116" spans="1:12">
      <c r="B116" s="68"/>
      <c r="C116" s="68"/>
      <c r="D116" s="69"/>
      <c r="E116" s="253" t="s">
        <v>198</v>
      </c>
      <c r="F116" s="98"/>
      <c r="G116" s="98">
        <v>26</v>
      </c>
      <c r="H116" s="74"/>
      <c r="I116" s="74"/>
      <c r="J116" s="98"/>
      <c r="L116" s="58"/>
    </row>
    <row r="117" spans="1:12">
      <c r="B117" s="68"/>
      <c r="C117" s="68"/>
      <c r="D117" s="69"/>
      <c r="E117" s="253" t="s">
        <v>218</v>
      </c>
      <c r="F117" s="98"/>
      <c r="G117" s="98">
        <v>65</v>
      </c>
      <c r="H117" s="74"/>
      <c r="I117" s="74"/>
      <c r="J117" s="98"/>
      <c r="L117" s="58"/>
    </row>
    <row r="118" spans="1:12" s="72" customFormat="1">
      <c r="B118" s="277" t="s">
        <v>219</v>
      </c>
      <c r="C118" s="68"/>
      <c r="D118" s="69"/>
      <c r="E118" s="253" t="s">
        <v>220</v>
      </c>
      <c r="F118" s="98"/>
      <c r="G118" s="98">
        <v>175</v>
      </c>
      <c r="H118" s="74"/>
      <c r="I118" s="74"/>
      <c r="J118" s="98"/>
      <c r="L118" s="75"/>
    </row>
    <row r="119" spans="1:12" s="72" customFormat="1">
      <c r="B119" s="277"/>
      <c r="C119" s="68"/>
      <c r="D119" s="69"/>
      <c r="E119" s="253" t="s">
        <v>223</v>
      </c>
      <c r="F119" s="98"/>
      <c r="G119" s="98">
        <v>105</v>
      </c>
      <c r="H119" s="74"/>
      <c r="I119" s="74"/>
      <c r="J119" s="98"/>
      <c r="L119" s="75"/>
    </row>
    <row r="120" spans="1:12" s="72" customFormat="1">
      <c r="B120" s="277"/>
      <c r="C120" s="68"/>
      <c r="D120" s="69"/>
      <c r="E120" s="253" t="s">
        <v>252</v>
      </c>
      <c r="F120" s="98"/>
      <c r="G120" s="98">
        <v>8</v>
      </c>
      <c r="H120" s="74"/>
      <c r="I120" s="74"/>
      <c r="J120" s="98"/>
      <c r="L120" s="75"/>
    </row>
    <row r="121" spans="1:12" s="72" customFormat="1">
      <c r="B121" s="277"/>
      <c r="C121" s="68"/>
      <c r="D121" s="300"/>
      <c r="E121" s="253" t="s">
        <v>224</v>
      </c>
      <c r="F121" s="98"/>
      <c r="G121" s="98">
        <v>741</v>
      </c>
      <c r="H121" s="74"/>
      <c r="I121" s="74"/>
      <c r="J121" s="98"/>
      <c r="L121" s="75"/>
    </row>
    <row r="122" spans="1:12" s="72" customFormat="1">
      <c r="B122" s="299"/>
      <c r="C122" s="313"/>
      <c r="D122" s="315"/>
      <c r="E122" s="314" t="s">
        <v>253</v>
      </c>
      <c r="F122" s="301"/>
      <c r="G122" s="301">
        <v>839</v>
      </c>
      <c r="H122" s="302"/>
      <c r="I122" s="302"/>
      <c r="J122" s="301"/>
      <c r="L122" s="75"/>
    </row>
    <row r="123" spans="1:12" s="72" customFormat="1">
      <c r="B123" s="299"/>
      <c r="C123" s="313"/>
      <c r="D123" s="315"/>
      <c r="E123" s="314" t="s">
        <v>254</v>
      </c>
      <c r="F123" s="301"/>
      <c r="G123" s="301">
        <v>20</v>
      </c>
      <c r="H123" s="302"/>
      <c r="I123" s="302"/>
      <c r="J123" s="301"/>
      <c r="L123" s="75"/>
    </row>
    <row r="124" spans="1:12" s="72" customFormat="1">
      <c r="B124" s="299"/>
      <c r="C124" s="313"/>
      <c r="D124" s="315"/>
      <c r="E124" s="314" t="s">
        <v>255</v>
      </c>
      <c r="F124" s="301"/>
      <c r="G124" s="301">
        <v>190</v>
      </c>
      <c r="H124" s="302"/>
      <c r="I124" s="302"/>
      <c r="J124" s="301"/>
      <c r="L124" s="75"/>
    </row>
    <row r="125" spans="1:12" s="72" customFormat="1">
      <c r="B125" s="299"/>
      <c r="C125" s="313"/>
      <c r="D125" s="315"/>
      <c r="E125" s="314" t="s">
        <v>256</v>
      </c>
      <c r="F125" s="301"/>
      <c r="G125" s="301">
        <v>48</v>
      </c>
      <c r="H125" s="302"/>
      <c r="I125" s="302"/>
      <c r="J125" s="301"/>
      <c r="L125" s="75"/>
    </row>
    <row r="126" spans="1:12" s="72" customFormat="1">
      <c r="A126" s="516"/>
      <c r="B126" s="299"/>
      <c r="C126" s="313"/>
      <c r="D126" s="315"/>
      <c r="E126" s="314" t="s">
        <v>257</v>
      </c>
      <c r="F126" s="301"/>
      <c r="G126" s="301">
        <v>1981</v>
      </c>
      <c r="H126" s="302"/>
      <c r="I126" s="302"/>
      <c r="J126" s="301"/>
      <c r="L126" s="75"/>
    </row>
    <row r="127" spans="1:12" s="72" customFormat="1">
      <c r="B127" s="299"/>
      <c r="C127" s="313"/>
      <c r="D127" s="315"/>
      <c r="E127" s="314" t="s">
        <v>480</v>
      </c>
      <c r="F127" s="301"/>
      <c r="G127" s="301">
        <v>728</v>
      </c>
      <c r="H127" s="302"/>
      <c r="I127" s="302"/>
      <c r="J127" s="301"/>
      <c r="L127" s="75"/>
    </row>
    <row r="128" spans="1:12" s="72" customFormat="1">
      <c r="B128" s="299"/>
      <c r="C128" s="313"/>
      <c r="D128" s="315"/>
      <c r="E128" s="314" t="s">
        <v>258</v>
      </c>
      <c r="F128" s="301"/>
      <c r="G128" s="301">
        <v>100</v>
      </c>
      <c r="H128" s="302"/>
      <c r="I128" s="302"/>
      <c r="J128" s="301"/>
      <c r="L128" s="75"/>
    </row>
    <row r="129" spans="1:12" s="72" customFormat="1">
      <c r="B129" s="299"/>
      <c r="C129" s="313"/>
      <c r="D129" s="315"/>
      <c r="E129" s="314" t="s">
        <v>259</v>
      </c>
      <c r="F129" s="301"/>
      <c r="G129" s="301">
        <v>430</v>
      </c>
      <c r="H129" s="302"/>
      <c r="I129" s="302"/>
      <c r="J129" s="301"/>
      <c r="L129" s="75"/>
    </row>
    <row r="130" spans="1:12" s="72" customFormat="1">
      <c r="B130" s="299"/>
      <c r="C130" s="313"/>
      <c r="D130" s="315"/>
      <c r="E130" s="314" t="s">
        <v>481</v>
      </c>
      <c r="F130" s="301"/>
      <c r="G130" s="301">
        <v>113</v>
      </c>
      <c r="H130" s="302"/>
      <c r="I130" s="302"/>
      <c r="J130" s="301"/>
      <c r="L130" s="75"/>
    </row>
    <row r="131" spans="1:12">
      <c r="B131" s="278"/>
      <c r="C131" s="278">
        <v>4121</v>
      </c>
      <c r="D131" s="104"/>
      <c r="E131" s="279" t="s">
        <v>75</v>
      </c>
      <c r="F131" s="280">
        <v>1800</v>
      </c>
      <c r="G131" s="280">
        <v>1800</v>
      </c>
      <c r="H131" s="280"/>
      <c r="I131" s="280"/>
      <c r="J131" s="339" t="s">
        <v>0</v>
      </c>
      <c r="L131" s="58" t="s">
        <v>78</v>
      </c>
    </row>
    <row r="132" spans="1:12">
      <c r="A132" s="592">
        <v>9</v>
      </c>
      <c r="B132" s="48"/>
      <c r="C132" s="48">
        <v>4122</v>
      </c>
      <c r="D132" s="60"/>
      <c r="E132" s="59" t="s">
        <v>76</v>
      </c>
      <c r="F132" s="99" t="s">
        <v>0</v>
      </c>
      <c r="G132" s="99">
        <v>3116</v>
      </c>
      <c r="H132" s="61"/>
      <c r="I132" s="61"/>
      <c r="J132" s="99" t="s">
        <v>0</v>
      </c>
      <c r="L132" s="58"/>
    </row>
    <row r="133" spans="1:12">
      <c r="A133" s="592"/>
      <c r="B133" s="48"/>
      <c r="C133" s="48"/>
      <c r="D133" s="60"/>
      <c r="E133" s="59" t="s">
        <v>199</v>
      </c>
      <c r="F133" s="99"/>
      <c r="G133" s="99">
        <v>275</v>
      </c>
      <c r="H133" s="61"/>
      <c r="I133" s="61"/>
      <c r="J133" s="99"/>
      <c r="L133" s="58"/>
    </row>
    <row r="134" spans="1:12">
      <c r="B134" s="48"/>
      <c r="C134" s="48"/>
      <c r="D134" s="60"/>
      <c r="E134" s="59" t="s">
        <v>200</v>
      </c>
      <c r="F134" s="99"/>
      <c r="G134" s="99">
        <v>873</v>
      </c>
      <c r="H134" s="61"/>
      <c r="I134" s="61"/>
      <c r="J134" s="99"/>
      <c r="L134" s="58"/>
    </row>
    <row r="135" spans="1:12">
      <c r="B135" s="48"/>
      <c r="C135" s="48"/>
      <c r="D135" s="60"/>
      <c r="E135" s="59" t="s">
        <v>211</v>
      </c>
      <c r="F135" s="99"/>
      <c r="G135" s="99">
        <v>1630</v>
      </c>
      <c r="H135" s="61"/>
      <c r="I135" s="61"/>
      <c r="J135" s="99"/>
      <c r="L135" s="58"/>
    </row>
    <row r="136" spans="1:12">
      <c r="B136" s="48"/>
      <c r="C136" s="48"/>
      <c r="D136" s="60"/>
      <c r="E136" s="59" t="s">
        <v>260</v>
      </c>
      <c r="F136" s="99"/>
      <c r="G136" s="99">
        <v>100</v>
      </c>
      <c r="H136" s="61"/>
      <c r="I136" s="61"/>
      <c r="J136" s="99"/>
      <c r="L136" s="58"/>
    </row>
    <row r="137" spans="1:12">
      <c r="B137" s="48"/>
      <c r="C137" s="48"/>
      <c r="D137" s="60"/>
      <c r="E137" s="59" t="s">
        <v>261</v>
      </c>
      <c r="F137" s="99"/>
      <c r="G137" s="99">
        <v>37</v>
      </c>
      <c r="H137" s="61"/>
      <c r="I137" s="61"/>
      <c r="J137" s="99"/>
      <c r="L137" s="58"/>
    </row>
    <row r="138" spans="1:12">
      <c r="B138" s="48"/>
      <c r="C138" s="48"/>
      <c r="D138" s="60"/>
      <c r="E138" s="59" t="s">
        <v>262</v>
      </c>
      <c r="F138" s="99"/>
      <c r="G138" s="99">
        <v>30</v>
      </c>
      <c r="H138" s="61"/>
      <c r="I138" s="61"/>
      <c r="J138" s="99"/>
      <c r="L138" s="58"/>
    </row>
    <row r="139" spans="1:12">
      <c r="B139" s="48"/>
      <c r="C139" s="48"/>
      <c r="D139" s="60"/>
      <c r="E139" s="59" t="s">
        <v>263</v>
      </c>
      <c r="F139" s="99"/>
      <c r="G139" s="99">
        <v>20</v>
      </c>
      <c r="H139" s="61"/>
      <c r="I139" s="61"/>
      <c r="J139" s="99"/>
      <c r="L139" s="58"/>
    </row>
    <row r="140" spans="1:12">
      <c r="B140" s="48"/>
      <c r="C140" s="48"/>
      <c r="D140" s="60"/>
      <c r="E140" s="59" t="s">
        <v>264</v>
      </c>
      <c r="F140" s="99"/>
      <c r="G140" s="99">
        <v>26</v>
      </c>
      <c r="H140" s="61"/>
      <c r="I140" s="61"/>
      <c r="J140" s="99"/>
      <c r="L140" s="58"/>
    </row>
    <row r="141" spans="1:12">
      <c r="B141" s="48"/>
      <c r="C141" s="48"/>
      <c r="D141" s="60"/>
      <c r="E141" s="59" t="s">
        <v>265</v>
      </c>
      <c r="F141" s="99"/>
      <c r="G141" s="99">
        <v>100</v>
      </c>
      <c r="H141" s="61"/>
      <c r="I141" s="61"/>
      <c r="J141" s="99"/>
      <c r="L141" s="58"/>
    </row>
    <row r="142" spans="1:12">
      <c r="B142" s="48"/>
      <c r="C142" s="48"/>
      <c r="D142" s="60"/>
      <c r="E142" s="59" t="s">
        <v>482</v>
      </c>
      <c r="F142" s="99"/>
      <c r="G142" s="99">
        <v>25</v>
      </c>
      <c r="H142" s="61"/>
      <c r="I142" s="61"/>
      <c r="J142" s="99"/>
      <c r="L142" s="58"/>
    </row>
    <row r="143" spans="1:12">
      <c r="A143" s="591"/>
      <c r="B143" s="48"/>
      <c r="C143" s="48">
        <v>4123</v>
      </c>
      <c r="D143" s="60"/>
      <c r="E143" s="59" t="s">
        <v>201</v>
      </c>
      <c r="F143" s="99" t="s">
        <v>0</v>
      </c>
      <c r="G143" s="99">
        <v>2325</v>
      </c>
      <c r="H143" s="61"/>
      <c r="I143" s="61"/>
      <c r="J143" s="99" t="s">
        <v>0</v>
      </c>
      <c r="L143" s="58"/>
    </row>
    <row r="144" spans="1:12">
      <c r="A144" s="591"/>
      <c r="B144" s="48"/>
      <c r="C144" s="48"/>
      <c r="D144" s="60"/>
      <c r="E144" s="59" t="s">
        <v>202</v>
      </c>
      <c r="F144" s="99"/>
      <c r="G144" s="99">
        <v>2325</v>
      </c>
      <c r="H144" s="61"/>
      <c r="I144" s="61"/>
      <c r="J144" s="99"/>
      <c r="L144" s="58"/>
    </row>
    <row r="145" spans="1:13" ht="15.75">
      <c r="B145" s="62"/>
      <c r="C145" s="62"/>
      <c r="D145" s="63"/>
      <c r="E145" s="136" t="s">
        <v>77</v>
      </c>
      <c r="F145" s="64">
        <v>622476</v>
      </c>
      <c r="G145" s="64">
        <v>641327</v>
      </c>
      <c r="H145" s="64"/>
      <c r="I145" s="64">
        <v>890500</v>
      </c>
      <c r="J145" s="64">
        <f>J82+J37+J10</f>
        <v>601725</v>
      </c>
      <c r="L145" s="58"/>
      <c r="M145" t="s">
        <v>78</v>
      </c>
    </row>
    <row r="146" spans="1:13">
      <c r="B146" s="67"/>
      <c r="C146" s="67"/>
      <c r="D146" s="94"/>
      <c r="E146" s="95"/>
      <c r="F146" s="96"/>
      <c r="G146" s="96"/>
      <c r="H146" s="96"/>
      <c r="I146" s="96"/>
      <c r="J146" s="96"/>
      <c r="K146" s="96"/>
      <c r="L146" s="58"/>
    </row>
    <row r="147" spans="1:13">
      <c r="B147" s="67"/>
      <c r="C147" s="67"/>
      <c r="D147" s="94"/>
      <c r="E147" s="66"/>
      <c r="F147" s="96"/>
      <c r="G147" s="96"/>
      <c r="H147" s="96"/>
      <c r="I147" s="96"/>
      <c r="J147" s="96" t="s">
        <v>78</v>
      </c>
      <c r="K147" s="96"/>
      <c r="L147" s="58"/>
    </row>
    <row r="149" spans="1:13">
      <c r="D149" t="s">
        <v>78</v>
      </c>
      <c r="E149" t="s">
        <v>78</v>
      </c>
    </row>
    <row r="152" spans="1:13">
      <c r="E152" t="s">
        <v>78</v>
      </c>
      <c r="K152" t="s">
        <v>78</v>
      </c>
    </row>
    <row r="153" spans="1:13">
      <c r="B153" t="s">
        <v>78</v>
      </c>
    </row>
    <row r="154" spans="1:13">
      <c r="C154" t="s">
        <v>78</v>
      </c>
    </row>
    <row r="155" spans="1:13" ht="23.25">
      <c r="B155" s="594"/>
      <c r="C155" s="594"/>
      <c r="D155" s="594"/>
      <c r="E155" s="594"/>
      <c r="F155" s="594"/>
      <c r="G155" s="594"/>
      <c r="H155" s="594"/>
      <c r="I155" s="594"/>
    </row>
    <row r="156" spans="1:13" ht="23.25">
      <c r="E156" s="138"/>
      <c r="F156" s="138"/>
      <c r="G156" s="138"/>
      <c r="H156" s="138"/>
      <c r="I156" s="138"/>
    </row>
    <row r="157" spans="1:13" ht="23.25">
      <c r="E157" s="138"/>
      <c r="F157" s="138"/>
      <c r="G157" s="138"/>
      <c r="H157" s="138"/>
      <c r="I157" s="138"/>
    </row>
    <row r="160" spans="1:13">
      <c r="A160" s="593"/>
    </row>
    <row r="161" spans="1:1">
      <c r="A161" s="593"/>
    </row>
  </sheetData>
  <mergeCells count="14">
    <mergeCell ref="D1:I1"/>
    <mergeCell ref="A143:A144"/>
    <mergeCell ref="A132:A133"/>
    <mergeCell ref="A160:A161"/>
    <mergeCell ref="B155:I155"/>
    <mergeCell ref="B4:K4"/>
    <mergeCell ref="B8:B9"/>
    <mergeCell ref="C8:C9"/>
    <mergeCell ref="B56:B57"/>
    <mergeCell ref="C56:C57"/>
    <mergeCell ref="B112:B113"/>
    <mergeCell ref="C112:C113"/>
    <mergeCell ref="A83:A84"/>
    <mergeCell ref="A24:A25"/>
  </mergeCells>
  <pageMargins left="1.0900000000000001" right="0.35433070866141736" top="0.52" bottom="3.937007874015748E-2" header="0.82" footer="0.51181102362204722"/>
  <pageSetup paperSize="9" scale="80" firstPageNumber="2" orientation="landscape" useFirstPageNumber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1"/>
  <sheetViews>
    <sheetView view="pageLayout" topLeftCell="E1" zoomScaleNormal="100" workbookViewId="0">
      <selection activeCell="B5" sqref="B5:J5"/>
    </sheetView>
  </sheetViews>
  <sheetFormatPr defaultRowHeight="12.75"/>
  <cols>
    <col min="1" max="1" width="23" customWidth="1"/>
    <col min="2" max="2" width="8.42578125" customWidth="1"/>
    <col min="3" max="4" width="9.28515625" customWidth="1"/>
    <col min="5" max="5" width="42.85546875" customWidth="1"/>
    <col min="6" max="7" width="14.42578125" customWidth="1"/>
    <col min="8" max="8" width="14.42578125" hidden="1" customWidth="1"/>
    <col min="9" max="10" width="14.42578125" customWidth="1"/>
  </cols>
  <sheetData>
    <row r="1" spans="2:14">
      <c r="K1" s="105"/>
    </row>
    <row r="2" spans="2:14" ht="15.75">
      <c r="E2" s="605"/>
      <c r="F2" s="605"/>
      <c r="G2" s="605"/>
      <c r="H2" s="605"/>
      <c r="I2" s="605"/>
      <c r="J2" s="605"/>
      <c r="K2" s="602" t="s">
        <v>226</v>
      </c>
      <c r="L2" s="602"/>
    </row>
    <row r="4" spans="2:14" ht="33" customHeight="1"/>
    <row r="5" spans="2:14" ht="23.25">
      <c r="B5" s="589" t="s">
        <v>179</v>
      </c>
      <c r="C5" s="589"/>
      <c r="D5" s="589"/>
      <c r="E5" s="589"/>
      <c r="F5" s="589"/>
      <c r="G5" s="589"/>
      <c r="H5" s="589"/>
      <c r="I5" s="589"/>
      <c r="J5" s="589"/>
    </row>
    <row r="6" spans="2:14" ht="23.25">
      <c r="E6" s="138"/>
      <c r="F6" s="138"/>
      <c r="G6" s="138"/>
      <c r="H6" s="138"/>
      <c r="I6" s="138"/>
      <c r="J6" s="138"/>
    </row>
    <row r="7" spans="2:14" ht="23.25">
      <c r="E7" s="138"/>
      <c r="F7" s="138"/>
      <c r="G7" s="138"/>
      <c r="H7" s="138"/>
      <c r="I7" s="138"/>
      <c r="J7" s="138"/>
    </row>
    <row r="8" spans="2:14">
      <c r="J8" s="106" t="s">
        <v>2</v>
      </c>
    </row>
    <row r="9" spans="2:14">
      <c r="B9" s="606" t="s">
        <v>4</v>
      </c>
      <c r="C9" s="609" t="s">
        <v>5</v>
      </c>
      <c r="D9" s="200"/>
      <c r="E9" s="83"/>
      <c r="F9" s="200" t="s">
        <v>83</v>
      </c>
      <c r="G9" s="7" t="s">
        <v>177</v>
      </c>
      <c r="H9" s="46"/>
      <c r="I9" s="46" t="s">
        <v>228</v>
      </c>
      <c r="J9" s="200" t="s">
        <v>83</v>
      </c>
    </row>
    <row r="10" spans="2:14">
      <c r="B10" s="607"/>
      <c r="C10" s="610"/>
      <c r="D10" s="65" t="s">
        <v>6</v>
      </c>
      <c r="E10" s="8"/>
      <c r="F10" s="65" t="s">
        <v>81</v>
      </c>
      <c r="G10" s="9" t="s">
        <v>7</v>
      </c>
      <c r="H10" s="10"/>
      <c r="I10" s="10" t="s">
        <v>233</v>
      </c>
      <c r="J10" s="65" t="s">
        <v>81</v>
      </c>
      <c r="N10" t="s">
        <v>78</v>
      </c>
    </row>
    <row r="11" spans="2:14">
      <c r="B11" s="608"/>
      <c r="C11" s="599"/>
      <c r="D11" s="230" t="s">
        <v>8</v>
      </c>
      <c r="E11" s="85"/>
      <c r="F11" s="104">
        <v>2012</v>
      </c>
      <c r="G11" s="13" t="s">
        <v>475</v>
      </c>
      <c r="H11" s="43"/>
      <c r="I11" s="43">
        <v>2013</v>
      </c>
      <c r="J11" s="13">
        <v>2013</v>
      </c>
    </row>
    <row r="12" spans="2:14">
      <c r="B12" s="139"/>
      <c r="C12" s="139"/>
      <c r="D12" s="139"/>
      <c r="E12" s="234" t="s">
        <v>168</v>
      </c>
      <c r="F12" s="235">
        <v>3000</v>
      </c>
      <c r="G12" s="235">
        <v>6080</v>
      </c>
      <c r="H12" s="235"/>
      <c r="I12" s="235">
        <v>0</v>
      </c>
      <c r="J12" s="235">
        <f>J13</f>
        <v>4835</v>
      </c>
    </row>
    <row r="13" spans="2:14" ht="27.75" customHeight="1">
      <c r="B13" s="141"/>
      <c r="C13" s="611" t="s">
        <v>345</v>
      </c>
      <c r="D13" s="612"/>
      <c r="E13" s="613"/>
      <c r="F13" s="236"/>
      <c r="G13" s="236"/>
      <c r="H13" s="236"/>
      <c r="I13" s="236">
        <v>0</v>
      </c>
      <c r="J13" s="236">
        <f>SUM(J14:J16)</f>
        <v>4835</v>
      </c>
      <c r="K13" s="140"/>
    </row>
    <row r="14" spans="2:14" ht="12.75" customHeight="1">
      <c r="B14" s="89">
        <v>3612</v>
      </c>
      <c r="C14" s="89">
        <v>3112</v>
      </c>
      <c r="D14" s="231" t="s">
        <v>39</v>
      </c>
      <c r="E14" s="232" t="s">
        <v>169</v>
      </c>
      <c r="F14" s="233">
        <v>3000</v>
      </c>
      <c r="G14" s="233">
        <v>400</v>
      </c>
      <c r="H14" s="233"/>
      <c r="I14" s="233">
        <v>0</v>
      </c>
      <c r="J14" s="233">
        <v>835</v>
      </c>
    </row>
    <row r="15" spans="2:14" ht="12.75" customHeight="1">
      <c r="B15" s="89">
        <v>3639</v>
      </c>
      <c r="C15" s="89">
        <v>3111</v>
      </c>
      <c r="D15" s="231" t="s">
        <v>39</v>
      </c>
      <c r="E15" s="232" t="s">
        <v>170</v>
      </c>
      <c r="F15" s="233">
        <v>0</v>
      </c>
      <c r="G15" s="233">
        <v>5600</v>
      </c>
      <c r="H15" s="233"/>
      <c r="I15" s="233">
        <v>0</v>
      </c>
      <c r="J15" s="233">
        <v>4000</v>
      </c>
    </row>
    <row r="16" spans="2:14" ht="12.75" customHeight="1">
      <c r="B16" s="89">
        <v>6171</v>
      </c>
      <c r="C16" s="89">
        <v>3113</v>
      </c>
      <c r="D16" s="303" t="s">
        <v>43</v>
      </c>
      <c r="E16" s="304" t="s">
        <v>266</v>
      </c>
      <c r="F16" s="340" t="s">
        <v>0</v>
      </c>
      <c r="G16" s="233">
        <v>80</v>
      </c>
      <c r="H16" s="233"/>
      <c r="I16" s="233">
        <v>0</v>
      </c>
      <c r="J16" s="340" t="s">
        <v>0</v>
      </c>
    </row>
    <row r="17" spans="1:13">
      <c r="B17" s="139"/>
      <c r="C17" s="139"/>
      <c r="D17" s="139"/>
      <c r="E17" s="234" t="s">
        <v>171</v>
      </c>
      <c r="F17" s="235" t="s">
        <v>0</v>
      </c>
      <c r="G17" s="235">
        <v>58926</v>
      </c>
      <c r="H17" s="235"/>
      <c r="I17" s="235">
        <v>0</v>
      </c>
      <c r="J17" s="235" t="s">
        <v>0</v>
      </c>
    </row>
    <row r="18" spans="1:13">
      <c r="A18" s="582"/>
      <c r="B18" s="262"/>
      <c r="C18" s="191">
        <v>4216</v>
      </c>
      <c r="D18" s="263"/>
      <c r="E18" s="265" t="s">
        <v>208</v>
      </c>
      <c r="F18" s="264" t="s">
        <v>0</v>
      </c>
      <c r="G18" s="177">
        <v>10123</v>
      </c>
      <c r="H18" s="264"/>
      <c r="I18" s="177">
        <v>0</v>
      </c>
      <c r="J18" s="341" t="s">
        <v>0</v>
      </c>
      <c r="M18" t="s">
        <v>78</v>
      </c>
    </row>
    <row r="19" spans="1:13">
      <c r="A19" s="582"/>
      <c r="B19" s="262"/>
      <c r="C19" s="262"/>
      <c r="D19" s="263"/>
      <c r="E19" s="265" t="s">
        <v>209</v>
      </c>
      <c r="F19" s="264"/>
      <c r="G19" s="177">
        <v>8970</v>
      </c>
      <c r="H19" s="264"/>
      <c r="I19" s="177"/>
      <c r="J19" s="177"/>
    </row>
    <row r="20" spans="1:13">
      <c r="B20" s="262"/>
      <c r="C20" s="262"/>
      <c r="D20" s="263"/>
      <c r="E20" s="265" t="s">
        <v>267</v>
      </c>
      <c r="F20" s="264"/>
      <c r="G20" s="177">
        <v>1129</v>
      </c>
      <c r="H20" s="264"/>
      <c r="I20" s="177"/>
      <c r="J20" s="177"/>
    </row>
    <row r="21" spans="1:13">
      <c r="B21" s="262"/>
      <c r="C21" s="262"/>
      <c r="D21" s="263"/>
      <c r="E21" s="265" t="s">
        <v>483</v>
      </c>
      <c r="F21" s="264"/>
      <c r="G21" s="177">
        <v>24</v>
      </c>
      <c r="H21" s="264"/>
      <c r="I21" s="177"/>
      <c r="J21" s="177"/>
    </row>
    <row r="22" spans="1:13">
      <c r="A22" s="603"/>
      <c r="B22" s="191"/>
      <c r="C22" s="191">
        <v>4223</v>
      </c>
      <c r="D22" s="273"/>
      <c r="E22" s="265" t="s">
        <v>214</v>
      </c>
      <c r="F22" s="341" t="s">
        <v>0</v>
      </c>
      <c r="G22" s="177">
        <v>48803</v>
      </c>
      <c r="H22" s="177"/>
      <c r="I22" s="177">
        <v>0</v>
      </c>
      <c r="J22" s="341" t="s">
        <v>0</v>
      </c>
    </row>
    <row r="23" spans="1:13">
      <c r="A23" s="603"/>
      <c r="B23" s="262"/>
      <c r="C23" s="262"/>
      <c r="D23" s="263"/>
      <c r="E23" s="265" t="s">
        <v>215</v>
      </c>
      <c r="F23" s="264"/>
      <c r="G23" s="177">
        <v>9590</v>
      </c>
      <c r="H23" s="264"/>
      <c r="I23" s="177"/>
      <c r="J23" s="177"/>
    </row>
    <row r="24" spans="1:13">
      <c r="B24" s="262"/>
      <c r="C24" s="262"/>
      <c r="D24" s="263"/>
      <c r="E24" s="265" t="s">
        <v>216</v>
      </c>
      <c r="F24" s="264"/>
      <c r="G24" s="177">
        <v>39213</v>
      </c>
      <c r="H24" s="264"/>
      <c r="I24" s="177"/>
      <c r="J24" s="177"/>
    </row>
    <row r="25" spans="1:13">
      <c r="B25" s="237"/>
      <c r="C25" s="237"/>
      <c r="D25" s="238"/>
      <c r="E25" s="239" t="s">
        <v>172</v>
      </c>
      <c r="F25" s="240">
        <v>3000</v>
      </c>
      <c r="G25" s="240">
        <v>65006</v>
      </c>
      <c r="H25" s="240"/>
      <c r="I25" s="240">
        <v>0</v>
      </c>
      <c r="J25" s="240">
        <f>J12</f>
        <v>4835</v>
      </c>
    </row>
    <row r="29" spans="1:13">
      <c r="E29" t="s">
        <v>78</v>
      </c>
    </row>
    <row r="30" spans="1:13">
      <c r="F30" t="s">
        <v>78</v>
      </c>
    </row>
    <row r="31" spans="1:13">
      <c r="G31" t="s">
        <v>78</v>
      </c>
    </row>
    <row r="32" spans="1:13">
      <c r="G32" t="s">
        <v>78</v>
      </c>
      <c r="H32" t="s">
        <v>78</v>
      </c>
    </row>
    <row r="34" spans="7:10">
      <c r="H34" t="s">
        <v>78</v>
      </c>
    </row>
    <row r="35" spans="7:10">
      <c r="J35" t="s">
        <v>78</v>
      </c>
    </row>
    <row r="41" spans="7:10">
      <c r="G41" t="s">
        <v>78</v>
      </c>
    </row>
  </sheetData>
  <mergeCells count="8">
    <mergeCell ref="K2:L2"/>
    <mergeCell ref="A22:A23"/>
    <mergeCell ref="E2:J2"/>
    <mergeCell ref="B5:J5"/>
    <mergeCell ref="B9:B11"/>
    <mergeCell ref="C9:C11"/>
    <mergeCell ref="C13:E13"/>
    <mergeCell ref="A18:A19"/>
  </mergeCells>
  <pageMargins left="0.33" right="0.51181102362204722" top="0.78740157480314965" bottom="0.78740157480314965" header="0.31496062992125984" footer="0.31496062992125984"/>
  <pageSetup paperSize="9" scale="80" firstPageNumber="5" orientation="landscape" useFirstPageNumber="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311"/>
  <sheetViews>
    <sheetView showWhiteSpace="0" view="pageLayout" topLeftCell="A217" zoomScaleNormal="79" workbookViewId="0">
      <selection activeCell="B219" sqref="B219"/>
    </sheetView>
  </sheetViews>
  <sheetFormatPr defaultRowHeight="12.75"/>
  <cols>
    <col min="1" max="1" width="5.42578125" customWidth="1"/>
    <col min="2" max="2" width="18.42578125" customWidth="1"/>
    <col min="3" max="3" width="8.85546875" customWidth="1"/>
    <col min="4" max="4" width="62.5703125" customWidth="1"/>
    <col min="5" max="5" width="11.42578125" hidden="1" customWidth="1"/>
    <col min="6" max="6" width="11" customWidth="1"/>
    <col min="7" max="7" width="11.7109375" customWidth="1"/>
    <col min="8" max="8" width="12" customWidth="1"/>
    <col min="9" max="9" width="12" hidden="1" customWidth="1"/>
    <col min="10" max="10" width="10.28515625" customWidth="1"/>
    <col min="11" max="11" width="10.28515625" hidden="1" customWidth="1"/>
    <col min="12" max="12" width="15.85546875" customWidth="1"/>
    <col min="13" max="13" width="11" hidden="1" customWidth="1"/>
    <col min="14" max="14" width="11.85546875" bestFit="1" customWidth="1"/>
  </cols>
  <sheetData>
    <row r="1" spans="3:14" ht="24" customHeight="1">
      <c r="L1" s="602" t="s">
        <v>227</v>
      </c>
      <c r="M1" s="602"/>
    </row>
    <row r="2" spans="3:14" ht="23.25">
      <c r="D2" s="595" t="s">
        <v>178</v>
      </c>
      <c r="E2" s="595"/>
      <c r="F2" s="595"/>
      <c r="G2" s="595"/>
      <c r="H2" s="114"/>
      <c r="I2" s="114"/>
      <c r="J2" s="602"/>
      <c r="K2" s="602"/>
    </row>
    <row r="3" spans="3:14" ht="23.25">
      <c r="D3" s="103"/>
      <c r="E3" s="103"/>
      <c r="F3" s="103"/>
      <c r="G3" s="103"/>
      <c r="H3" s="114"/>
      <c r="I3" s="114"/>
      <c r="J3" s="115"/>
      <c r="K3" s="115"/>
    </row>
    <row r="4" spans="3:14">
      <c r="D4" s="116"/>
      <c r="E4" s="116"/>
      <c r="F4" s="117"/>
      <c r="G4" s="1"/>
      <c r="H4" s="1"/>
      <c r="I4" s="1"/>
      <c r="J4" s="1"/>
      <c r="K4" s="1" t="s">
        <v>2</v>
      </c>
      <c r="L4" s="106" t="s">
        <v>489</v>
      </c>
    </row>
    <row r="5" spans="3:14">
      <c r="C5" s="424"/>
      <c r="D5" s="414"/>
      <c r="E5" s="411"/>
      <c r="F5" s="179" t="s">
        <v>185</v>
      </c>
      <c r="G5" s="2" t="s">
        <v>83</v>
      </c>
      <c r="H5" s="7" t="s">
        <v>177</v>
      </c>
      <c r="I5" s="46"/>
      <c r="J5" s="46" t="s">
        <v>234</v>
      </c>
      <c r="K5" s="469" t="s">
        <v>230</v>
      </c>
      <c r="L5" s="2" t="s">
        <v>83</v>
      </c>
      <c r="M5" s="472" t="s">
        <v>238</v>
      </c>
      <c r="N5" s="506"/>
    </row>
    <row r="6" spans="3:14">
      <c r="C6" s="425" t="s">
        <v>173</v>
      </c>
      <c r="D6" s="415"/>
      <c r="E6" s="412" t="s">
        <v>187</v>
      </c>
      <c r="F6" s="180" t="s">
        <v>8</v>
      </c>
      <c r="G6" s="181" t="s">
        <v>81</v>
      </c>
      <c r="H6" s="9" t="s">
        <v>7</v>
      </c>
      <c r="I6" s="10"/>
      <c r="J6" s="10" t="s">
        <v>232</v>
      </c>
      <c r="K6" s="470" t="s">
        <v>231</v>
      </c>
      <c r="L6" s="181" t="s">
        <v>81</v>
      </c>
      <c r="M6" s="473" t="s">
        <v>472</v>
      </c>
    </row>
    <row r="7" spans="3:14">
      <c r="C7" s="426"/>
      <c r="D7" s="417"/>
      <c r="E7" s="412"/>
      <c r="F7" s="180"/>
      <c r="G7" s="102">
        <v>2012</v>
      </c>
      <c r="H7" s="13" t="s">
        <v>475</v>
      </c>
      <c r="I7" s="43"/>
      <c r="J7" s="43"/>
      <c r="K7" s="471" t="s">
        <v>232</v>
      </c>
      <c r="L7" s="426">
        <v>2013</v>
      </c>
      <c r="M7" s="159"/>
    </row>
    <row r="8" spans="3:14">
      <c r="C8" s="410" t="s">
        <v>99</v>
      </c>
      <c r="D8" s="410"/>
      <c r="E8" s="182"/>
      <c r="F8" s="182" t="s">
        <v>100</v>
      </c>
      <c r="G8" s="135">
        <v>1630</v>
      </c>
      <c r="H8" s="135">
        <v>1758</v>
      </c>
      <c r="I8" s="135"/>
      <c r="J8" s="135">
        <f>SUM(J9:J12)</f>
        <v>1830</v>
      </c>
      <c r="K8" s="495">
        <f>SUM(K9:K12)</f>
        <v>1120</v>
      </c>
      <c r="L8" s="496">
        <f>SUM(L9:L12)</f>
        <v>1220</v>
      </c>
      <c r="M8" s="467">
        <f>L8-K8</f>
        <v>100</v>
      </c>
      <c r="N8" s="408"/>
    </row>
    <row r="9" spans="3:14">
      <c r="C9" s="79">
        <v>1014</v>
      </c>
      <c r="D9" s="421" t="s">
        <v>280</v>
      </c>
      <c r="E9" s="183">
        <v>2114.2114999999999</v>
      </c>
      <c r="F9" s="184"/>
      <c r="G9" s="185">
        <v>1200</v>
      </c>
      <c r="H9" s="185">
        <v>1215</v>
      </c>
      <c r="I9" s="185"/>
      <c r="J9" s="185">
        <v>1300</v>
      </c>
      <c r="K9" s="401">
        <v>1100</v>
      </c>
      <c r="L9" s="365">
        <v>1100</v>
      </c>
      <c r="M9" s="467">
        <f t="shared" ref="M9:M48" si="0">L9-K9</f>
        <v>0</v>
      </c>
      <c r="N9" s="408"/>
    </row>
    <row r="10" spans="3:14">
      <c r="C10" s="79">
        <v>1037</v>
      </c>
      <c r="D10" s="422" t="s">
        <v>282</v>
      </c>
      <c r="E10" s="186">
        <v>2075</v>
      </c>
      <c r="F10" s="186"/>
      <c r="G10" s="120">
        <v>30</v>
      </c>
      <c r="H10" s="120">
        <v>143</v>
      </c>
      <c r="I10" s="120"/>
      <c r="J10" s="120">
        <v>30</v>
      </c>
      <c r="K10" s="133">
        <v>20</v>
      </c>
      <c r="L10" s="365">
        <v>20</v>
      </c>
      <c r="M10" s="467">
        <f t="shared" si="0"/>
        <v>0</v>
      </c>
      <c r="N10" s="408"/>
    </row>
    <row r="11" spans="3:14">
      <c r="C11" s="79">
        <v>1039</v>
      </c>
      <c r="D11" s="427" t="s">
        <v>283</v>
      </c>
      <c r="E11" s="186">
        <v>2500</v>
      </c>
      <c r="F11" s="186"/>
      <c r="G11" s="132" t="s">
        <v>101</v>
      </c>
      <c r="H11" s="132" t="s">
        <v>101</v>
      </c>
      <c r="I11" s="132"/>
      <c r="J11" s="132">
        <v>0</v>
      </c>
      <c r="K11" s="204">
        <v>0</v>
      </c>
      <c r="L11" s="365">
        <v>0</v>
      </c>
      <c r="M11" s="467">
        <f t="shared" si="0"/>
        <v>0</v>
      </c>
      <c r="N11" s="408"/>
    </row>
    <row r="12" spans="3:14">
      <c r="C12" s="79">
        <v>1039</v>
      </c>
      <c r="D12" s="420" t="s">
        <v>284</v>
      </c>
      <c r="E12" s="186"/>
      <c r="F12" s="186"/>
      <c r="G12" s="132">
        <v>0</v>
      </c>
      <c r="H12" s="132">
        <v>0</v>
      </c>
      <c r="I12" s="132"/>
      <c r="J12" s="132">
        <v>500</v>
      </c>
      <c r="K12" s="204">
        <v>0</v>
      </c>
      <c r="L12" s="366">
        <v>100</v>
      </c>
      <c r="M12" s="501">
        <f t="shared" si="0"/>
        <v>100</v>
      </c>
      <c r="N12" s="408"/>
    </row>
    <row r="13" spans="3:14">
      <c r="C13" s="410" t="s">
        <v>102</v>
      </c>
      <c r="D13" s="428"/>
      <c r="E13" s="182"/>
      <c r="F13" s="406" t="s">
        <v>43</v>
      </c>
      <c r="G13" s="135">
        <v>1500</v>
      </c>
      <c r="H13" s="135">
        <v>1500</v>
      </c>
      <c r="I13" s="135"/>
      <c r="J13" s="135">
        <f>J14</f>
        <v>2500</v>
      </c>
      <c r="K13" s="495">
        <f>K14</f>
        <v>1700</v>
      </c>
      <c r="L13" s="496">
        <f>L14</f>
        <v>1200</v>
      </c>
      <c r="M13" s="467">
        <f t="shared" si="0"/>
        <v>-500</v>
      </c>
      <c r="N13" s="408"/>
    </row>
    <row r="14" spans="3:14">
      <c r="C14" s="441">
        <v>2143</v>
      </c>
      <c r="D14" s="422" t="s">
        <v>281</v>
      </c>
      <c r="E14" s="186"/>
      <c r="F14" s="186"/>
      <c r="G14" s="119">
        <v>1500</v>
      </c>
      <c r="H14" s="119">
        <v>1500</v>
      </c>
      <c r="I14" s="119"/>
      <c r="J14" s="119">
        <f>SUM(J15:J18)</f>
        <v>2500</v>
      </c>
      <c r="K14" s="129">
        <f>SUM(K15:K18)</f>
        <v>1700</v>
      </c>
      <c r="L14" s="467">
        <f>SUM(L15:L18)</f>
        <v>1200</v>
      </c>
      <c r="M14" s="467">
        <f t="shared" si="0"/>
        <v>-500</v>
      </c>
      <c r="N14" s="408"/>
    </row>
    <row r="15" spans="3:14">
      <c r="C15" s="442"/>
      <c r="D15" s="422" t="s">
        <v>353</v>
      </c>
      <c r="E15" s="186"/>
      <c r="F15" s="260" t="s">
        <v>43</v>
      </c>
      <c r="G15" s="119">
        <v>900</v>
      </c>
      <c r="H15" s="119">
        <v>1100</v>
      </c>
      <c r="I15" s="119"/>
      <c r="J15" s="119">
        <v>1500</v>
      </c>
      <c r="K15" s="129">
        <v>700</v>
      </c>
      <c r="L15" s="366">
        <v>600</v>
      </c>
      <c r="M15" s="501">
        <f t="shared" si="0"/>
        <v>-100</v>
      </c>
      <c r="N15" s="58"/>
    </row>
    <row r="16" spans="3:14">
      <c r="C16" s="442"/>
      <c r="D16" s="422" t="s">
        <v>354</v>
      </c>
      <c r="E16" s="186">
        <v>2500</v>
      </c>
      <c r="F16" s="186"/>
      <c r="G16" s="119" t="s">
        <v>104</v>
      </c>
      <c r="H16" s="254" t="s">
        <v>484</v>
      </c>
      <c r="I16" s="119"/>
      <c r="J16" s="119">
        <v>0</v>
      </c>
      <c r="K16" s="129">
        <v>0</v>
      </c>
      <c r="L16" s="365">
        <v>0</v>
      </c>
      <c r="M16" s="467">
        <f t="shared" si="0"/>
        <v>0</v>
      </c>
      <c r="N16" s="408"/>
    </row>
    <row r="17" spans="1:16">
      <c r="C17" s="442"/>
      <c r="D17" s="422" t="s">
        <v>355</v>
      </c>
      <c r="E17" s="186" t="s">
        <v>105</v>
      </c>
      <c r="F17" s="260" t="s">
        <v>43</v>
      </c>
      <c r="G17" s="120">
        <v>400</v>
      </c>
      <c r="H17" s="120">
        <v>400</v>
      </c>
      <c r="I17" s="120"/>
      <c r="J17" s="120">
        <v>400</v>
      </c>
      <c r="K17" s="133">
        <v>400</v>
      </c>
      <c r="L17" s="366">
        <v>300</v>
      </c>
      <c r="M17" s="467">
        <f t="shared" si="0"/>
        <v>-100</v>
      </c>
      <c r="N17" s="408"/>
    </row>
    <row r="18" spans="1:16">
      <c r="C18" s="443"/>
      <c r="D18" s="422" t="s">
        <v>356</v>
      </c>
      <c r="E18" s="186"/>
      <c r="F18" s="260" t="s">
        <v>43</v>
      </c>
      <c r="G18" s="120">
        <v>0</v>
      </c>
      <c r="H18" s="120">
        <v>0</v>
      </c>
      <c r="I18" s="120"/>
      <c r="J18" s="120">
        <v>600</v>
      </c>
      <c r="K18" s="133">
        <v>600</v>
      </c>
      <c r="L18" s="366">
        <v>300</v>
      </c>
      <c r="M18" s="467">
        <f t="shared" si="0"/>
        <v>-300</v>
      </c>
      <c r="N18" s="58"/>
    </row>
    <row r="19" spans="1:16">
      <c r="C19" s="429" t="s">
        <v>106</v>
      </c>
      <c r="D19" s="428"/>
      <c r="E19" s="182"/>
      <c r="F19" s="134"/>
      <c r="G19" s="135">
        <v>91681</v>
      </c>
      <c r="H19" s="135">
        <v>91905</v>
      </c>
      <c r="I19" s="135"/>
      <c r="J19" s="135">
        <f>J20+J24+J26+J27+J34+J37</f>
        <v>109834</v>
      </c>
      <c r="K19" s="203">
        <f>K20+K24+K26+K27+K34+K37</f>
        <v>88628</v>
      </c>
      <c r="L19" s="496">
        <f>L20+L24+L26+L27+L34+L37</f>
        <v>86128</v>
      </c>
      <c r="M19" s="467">
        <f t="shared" si="0"/>
        <v>-2500</v>
      </c>
      <c r="N19" s="408"/>
      <c r="P19" t="s">
        <v>78</v>
      </c>
    </row>
    <row r="20" spans="1:16">
      <c r="C20" s="441">
        <v>2212</v>
      </c>
      <c r="D20" s="422" t="s">
        <v>285</v>
      </c>
      <c r="E20" s="186"/>
      <c r="F20" s="186"/>
      <c r="G20" s="119">
        <v>39521</v>
      </c>
      <c r="H20" s="119">
        <v>39645</v>
      </c>
      <c r="I20" s="119"/>
      <c r="J20" s="119">
        <f>SUM(J21:J23)</f>
        <v>38694</v>
      </c>
      <c r="K20" s="129">
        <f>SUM(K21:K23)</f>
        <v>37268</v>
      </c>
      <c r="L20" s="365">
        <f>SUM(L21:L23)</f>
        <v>35268</v>
      </c>
      <c r="M20" s="467">
        <f t="shared" si="0"/>
        <v>-2000</v>
      </c>
      <c r="N20" s="408"/>
    </row>
    <row r="21" spans="1:16">
      <c r="C21" s="442"/>
      <c r="D21" s="422" t="s">
        <v>357</v>
      </c>
      <c r="E21" s="188" t="s">
        <v>0</v>
      </c>
      <c r="F21" s="186" t="s">
        <v>39</v>
      </c>
      <c r="G21" s="119">
        <v>11926</v>
      </c>
      <c r="H21" s="119">
        <v>11720</v>
      </c>
      <c r="I21" s="119"/>
      <c r="J21" s="254">
        <v>11926</v>
      </c>
      <c r="K21" s="259">
        <v>11000</v>
      </c>
      <c r="L21" s="366">
        <v>10000</v>
      </c>
      <c r="M21" s="501">
        <f t="shared" si="0"/>
        <v>-1000</v>
      </c>
      <c r="N21" s="408"/>
      <c r="O21" t="s">
        <v>78</v>
      </c>
    </row>
    <row r="22" spans="1:16">
      <c r="B22" s="582"/>
      <c r="C22" s="442"/>
      <c r="D22" s="422" t="s">
        <v>357</v>
      </c>
      <c r="E22" s="188" t="s">
        <v>0</v>
      </c>
      <c r="F22" s="186" t="s">
        <v>52</v>
      </c>
      <c r="G22" s="119">
        <v>2095</v>
      </c>
      <c r="H22" s="119">
        <v>3031</v>
      </c>
      <c r="I22" s="119"/>
      <c r="J22" s="254">
        <v>1268</v>
      </c>
      <c r="K22" s="259">
        <v>1268</v>
      </c>
      <c r="L22" s="365">
        <v>1268</v>
      </c>
      <c r="M22" s="467">
        <f t="shared" si="0"/>
        <v>0</v>
      </c>
      <c r="N22" s="408"/>
    </row>
    <row r="23" spans="1:16">
      <c r="B23" s="582"/>
      <c r="C23" s="443"/>
      <c r="D23" s="422" t="s">
        <v>358</v>
      </c>
      <c r="E23" s="188">
        <v>3570.3571000000002</v>
      </c>
      <c r="F23" s="186" t="s">
        <v>39</v>
      </c>
      <c r="G23" s="119">
        <v>25500</v>
      </c>
      <c r="H23" s="119">
        <v>24894</v>
      </c>
      <c r="I23" s="119"/>
      <c r="J23" s="119">
        <v>25500</v>
      </c>
      <c r="K23" s="129">
        <v>25000</v>
      </c>
      <c r="L23" s="366">
        <v>24000</v>
      </c>
      <c r="M23" s="501">
        <f t="shared" si="0"/>
        <v>-1000</v>
      </c>
      <c r="N23" s="408"/>
    </row>
    <row r="24" spans="1:16">
      <c r="C24" s="441">
        <v>2219</v>
      </c>
      <c r="D24" s="422" t="s">
        <v>286</v>
      </c>
      <c r="E24" s="189"/>
      <c r="F24" s="186"/>
      <c r="G24" s="119">
        <v>400</v>
      </c>
      <c r="H24" s="119">
        <v>400</v>
      </c>
      <c r="I24" s="119"/>
      <c r="J24" s="119">
        <f>J25</f>
        <v>450</v>
      </c>
      <c r="K24" s="129">
        <f>K25</f>
        <v>450</v>
      </c>
      <c r="L24" s="366">
        <f>L25</f>
        <v>450</v>
      </c>
      <c r="M24" s="467">
        <f t="shared" si="0"/>
        <v>0</v>
      </c>
      <c r="N24" s="408"/>
    </row>
    <row r="25" spans="1:16">
      <c r="A25" s="593"/>
      <c r="B25" s="514"/>
      <c r="C25" s="443"/>
      <c r="D25" s="422" t="s">
        <v>359</v>
      </c>
      <c r="E25" s="186">
        <v>5231</v>
      </c>
      <c r="F25" s="189" t="s">
        <v>37</v>
      </c>
      <c r="G25" s="124">
        <v>400</v>
      </c>
      <c r="H25" s="124">
        <v>400</v>
      </c>
      <c r="I25" s="124"/>
      <c r="J25" s="124">
        <v>450</v>
      </c>
      <c r="K25" s="125">
        <v>450</v>
      </c>
      <c r="L25" s="366">
        <v>450</v>
      </c>
      <c r="M25" s="467">
        <f t="shared" si="0"/>
        <v>0</v>
      </c>
      <c r="N25" s="408"/>
    </row>
    <row r="26" spans="1:16">
      <c r="A26" s="593"/>
      <c r="B26" s="514"/>
      <c r="C26" s="431">
        <v>2221</v>
      </c>
      <c r="D26" s="112" t="s">
        <v>287</v>
      </c>
      <c r="E26" s="190">
        <v>3601</v>
      </c>
      <c r="F26" s="191" t="s">
        <v>39</v>
      </c>
      <c r="G26" s="177">
        <v>48000</v>
      </c>
      <c r="H26" s="177">
        <v>48000</v>
      </c>
      <c r="I26" s="177"/>
      <c r="J26" s="177">
        <v>67000</v>
      </c>
      <c r="K26" s="205">
        <v>48000</v>
      </c>
      <c r="L26" s="366">
        <v>47500</v>
      </c>
      <c r="M26" s="501">
        <f t="shared" si="0"/>
        <v>-500</v>
      </c>
      <c r="N26" s="408"/>
      <c r="O26" t="s">
        <v>78</v>
      </c>
      <c r="P26" t="s">
        <v>78</v>
      </c>
    </row>
    <row r="27" spans="1:16">
      <c r="C27" s="441">
        <v>2229</v>
      </c>
      <c r="D27" s="432" t="s">
        <v>288</v>
      </c>
      <c r="E27" s="143"/>
      <c r="F27" s="191"/>
      <c r="G27" s="177">
        <v>3110</v>
      </c>
      <c r="H27" s="177">
        <v>3200</v>
      </c>
      <c r="I27" s="177"/>
      <c r="J27" s="177">
        <f>SUM(J28:J33)</f>
        <v>3040</v>
      </c>
      <c r="K27" s="205">
        <f>SUM(K28:K33)</f>
        <v>2260</v>
      </c>
      <c r="L27" s="365">
        <f>SUM(L28:L33)</f>
        <v>2260</v>
      </c>
      <c r="M27" s="467">
        <f t="shared" si="0"/>
        <v>0</v>
      </c>
      <c r="N27" s="408"/>
    </row>
    <row r="28" spans="1:16">
      <c r="C28" s="442"/>
      <c r="D28" s="422" t="s">
        <v>360</v>
      </c>
      <c r="E28" s="192">
        <v>3098</v>
      </c>
      <c r="F28" s="192" t="s">
        <v>39</v>
      </c>
      <c r="G28" s="122">
        <v>200</v>
      </c>
      <c r="H28" s="122">
        <v>200</v>
      </c>
      <c r="I28" s="122"/>
      <c r="J28" s="122">
        <v>100</v>
      </c>
      <c r="K28" s="493">
        <v>100</v>
      </c>
      <c r="L28" s="365">
        <v>100</v>
      </c>
      <c r="M28" s="467">
        <f t="shared" si="0"/>
        <v>0</v>
      </c>
      <c r="N28" s="408"/>
    </row>
    <row r="29" spans="1:16">
      <c r="C29" s="442"/>
      <c r="D29" s="422" t="s">
        <v>361</v>
      </c>
      <c r="E29" s="186">
        <v>3111</v>
      </c>
      <c r="F29" s="186" t="s">
        <v>39</v>
      </c>
      <c r="G29" s="123">
        <v>1700</v>
      </c>
      <c r="H29" s="274">
        <v>1800</v>
      </c>
      <c r="I29" s="123"/>
      <c r="J29" s="123">
        <v>2100</v>
      </c>
      <c r="K29" s="484">
        <v>1500</v>
      </c>
      <c r="L29" s="365">
        <v>1500</v>
      </c>
      <c r="M29" s="467">
        <f t="shared" si="0"/>
        <v>0</v>
      </c>
      <c r="N29" s="408"/>
    </row>
    <row r="30" spans="1:16">
      <c r="C30" s="442"/>
      <c r="D30" s="422" t="s">
        <v>362</v>
      </c>
      <c r="E30" s="186">
        <v>2500</v>
      </c>
      <c r="F30" s="186"/>
      <c r="G30" s="119" t="s">
        <v>101</v>
      </c>
      <c r="H30" s="119" t="s">
        <v>101</v>
      </c>
      <c r="I30" s="119"/>
      <c r="J30" s="123">
        <v>0</v>
      </c>
      <c r="K30" s="484">
        <v>0</v>
      </c>
      <c r="L30" s="365">
        <v>0</v>
      </c>
      <c r="M30" s="467">
        <f t="shared" si="0"/>
        <v>0</v>
      </c>
      <c r="N30" s="408"/>
    </row>
    <row r="31" spans="1:16">
      <c r="C31" s="442"/>
      <c r="D31" s="422" t="s">
        <v>363</v>
      </c>
      <c r="E31" s="186" t="s">
        <v>107</v>
      </c>
      <c r="F31" s="186" t="s">
        <v>108</v>
      </c>
      <c r="G31" s="123">
        <v>50</v>
      </c>
      <c r="H31" s="123">
        <v>40</v>
      </c>
      <c r="I31" s="123"/>
      <c r="J31" s="123">
        <v>70</v>
      </c>
      <c r="K31" s="484">
        <v>50</v>
      </c>
      <c r="L31" s="365">
        <v>50</v>
      </c>
      <c r="M31" s="467">
        <f t="shared" si="0"/>
        <v>0</v>
      </c>
      <c r="N31" s="408"/>
    </row>
    <row r="32" spans="1:16">
      <c r="C32" s="442"/>
      <c r="D32" s="422" t="s">
        <v>364</v>
      </c>
      <c r="E32" s="186">
        <v>3099</v>
      </c>
      <c r="F32" s="186" t="s">
        <v>39</v>
      </c>
      <c r="G32" s="120">
        <v>500</v>
      </c>
      <c r="H32" s="120">
        <v>500</v>
      </c>
      <c r="I32" s="120"/>
      <c r="J32" s="120">
        <v>500</v>
      </c>
      <c r="K32" s="133">
        <v>350</v>
      </c>
      <c r="L32" s="365">
        <v>350</v>
      </c>
      <c r="M32" s="467">
        <f t="shared" si="0"/>
        <v>0</v>
      </c>
      <c r="N32" s="408"/>
    </row>
    <row r="33" spans="3:15">
      <c r="C33" s="443"/>
      <c r="D33" s="422" t="s">
        <v>365</v>
      </c>
      <c r="E33" s="186">
        <v>3086</v>
      </c>
      <c r="F33" s="186" t="s">
        <v>39</v>
      </c>
      <c r="G33" s="120">
        <v>260</v>
      </c>
      <c r="H33" s="120">
        <v>260</v>
      </c>
      <c r="I33" s="120"/>
      <c r="J33" s="120">
        <v>270</v>
      </c>
      <c r="K33" s="133">
        <v>260</v>
      </c>
      <c r="L33" s="365">
        <v>260</v>
      </c>
      <c r="M33" s="467">
        <f t="shared" si="0"/>
        <v>0</v>
      </c>
      <c r="N33" s="408"/>
    </row>
    <row r="34" spans="3:15">
      <c r="C34" s="441">
        <v>2232</v>
      </c>
      <c r="D34" s="422" t="s">
        <v>289</v>
      </c>
      <c r="E34" s="186"/>
      <c r="F34" s="186" t="s">
        <v>39</v>
      </c>
      <c r="G34" s="120">
        <v>650</v>
      </c>
      <c r="H34" s="120">
        <v>650</v>
      </c>
      <c r="I34" s="120"/>
      <c r="J34" s="120">
        <f>SUM(J35:J36)</f>
        <v>650</v>
      </c>
      <c r="K34" s="133">
        <f>SUM(K35:K36)</f>
        <v>650</v>
      </c>
      <c r="L34" s="365">
        <f>SUM(L35:L36)</f>
        <v>650</v>
      </c>
      <c r="M34" s="467">
        <f t="shared" si="0"/>
        <v>0</v>
      </c>
      <c r="N34" s="408"/>
    </row>
    <row r="35" spans="3:15">
      <c r="C35" s="442"/>
      <c r="D35" s="422" t="s">
        <v>366</v>
      </c>
      <c r="E35" s="186">
        <v>3566</v>
      </c>
      <c r="F35" s="118"/>
      <c r="G35" s="120">
        <v>400</v>
      </c>
      <c r="H35" s="120">
        <v>400</v>
      </c>
      <c r="I35" s="127"/>
      <c r="J35" s="127">
        <v>400</v>
      </c>
      <c r="K35" s="487">
        <v>400</v>
      </c>
      <c r="L35" s="365">
        <v>400</v>
      </c>
      <c r="M35" s="467">
        <f t="shared" si="0"/>
        <v>0</v>
      </c>
      <c r="N35" s="408"/>
    </row>
    <row r="36" spans="3:15">
      <c r="C36" s="443"/>
      <c r="D36" s="450" t="s">
        <v>367</v>
      </c>
      <c r="E36" s="193">
        <v>3087</v>
      </c>
      <c r="F36" s="118"/>
      <c r="G36" s="120">
        <v>250</v>
      </c>
      <c r="H36" s="120">
        <v>250</v>
      </c>
      <c r="I36" s="127"/>
      <c r="J36" s="127">
        <v>250</v>
      </c>
      <c r="K36" s="487">
        <v>250</v>
      </c>
      <c r="L36" s="365">
        <v>250</v>
      </c>
      <c r="M36" s="467">
        <f t="shared" si="0"/>
        <v>0</v>
      </c>
      <c r="N36" s="408"/>
      <c r="O36" t="s">
        <v>78</v>
      </c>
    </row>
    <row r="37" spans="3:15">
      <c r="C37" s="79">
        <v>2242</v>
      </c>
      <c r="D37" s="434" t="s">
        <v>290</v>
      </c>
      <c r="E37" s="268" t="s">
        <v>0</v>
      </c>
      <c r="F37" s="267" t="s">
        <v>108</v>
      </c>
      <c r="G37" s="201">
        <v>0</v>
      </c>
      <c r="H37" s="201">
        <v>10</v>
      </c>
      <c r="I37" s="266"/>
      <c r="J37" s="266">
        <v>0</v>
      </c>
      <c r="K37" s="494">
        <v>0</v>
      </c>
      <c r="L37" s="365">
        <v>0</v>
      </c>
      <c r="M37" s="467">
        <f t="shared" si="0"/>
        <v>0</v>
      </c>
      <c r="N37" s="408"/>
    </row>
    <row r="38" spans="3:15">
      <c r="C38" s="436" t="s">
        <v>109</v>
      </c>
      <c r="D38" s="437"/>
      <c r="E38" s="435"/>
      <c r="F38" s="195"/>
      <c r="G38" s="196">
        <v>2030</v>
      </c>
      <c r="H38" s="196">
        <v>2030</v>
      </c>
      <c r="I38" s="197"/>
      <c r="J38" s="197">
        <f>J39+J40+J42+J44</f>
        <v>2030</v>
      </c>
      <c r="K38" s="497">
        <f>K39+K40+K42+K44</f>
        <v>1220</v>
      </c>
      <c r="L38" s="498">
        <f>L39+L40+L42+L44</f>
        <v>1220</v>
      </c>
      <c r="M38" s="467">
        <f t="shared" si="0"/>
        <v>0</v>
      </c>
      <c r="N38" s="408"/>
    </row>
    <row r="39" spans="3:15">
      <c r="C39" s="79">
        <v>2310</v>
      </c>
      <c r="D39" s="427" t="s">
        <v>349</v>
      </c>
      <c r="E39" s="192" t="s">
        <v>0</v>
      </c>
      <c r="F39" s="192" t="s">
        <v>39</v>
      </c>
      <c r="G39" s="122">
        <v>30</v>
      </c>
      <c r="H39" s="122">
        <v>30</v>
      </c>
      <c r="I39" s="122"/>
      <c r="J39" s="122">
        <v>30</v>
      </c>
      <c r="K39" s="493">
        <v>20</v>
      </c>
      <c r="L39" s="366">
        <v>20</v>
      </c>
      <c r="M39" s="467">
        <f t="shared" si="0"/>
        <v>0</v>
      </c>
      <c r="N39" s="408"/>
    </row>
    <row r="40" spans="3:15">
      <c r="C40" s="424">
        <v>2321</v>
      </c>
      <c r="D40" s="422" t="s">
        <v>350</v>
      </c>
      <c r="E40" s="260" t="s">
        <v>0</v>
      </c>
      <c r="F40" s="186"/>
      <c r="G40" s="120">
        <v>900</v>
      </c>
      <c r="H40" s="120">
        <v>900</v>
      </c>
      <c r="I40" s="120"/>
      <c r="J40" s="120">
        <f>J41</f>
        <v>900</v>
      </c>
      <c r="K40" s="133">
        <f>K41</f>
        <v>400</v>
      </c>
      <c r="L40" s="366">
        <f>L41</f>
        <v>400</v>
      </c>
      <c r="M40" s="467">
        <f t="shared" si="0"/>
        <v>0</v>
      </c>
      <c r="N40" s="408"/>
    </row>
    <row r="41" spans="3:15">
      <c r="C41" s="426"/>
      <c r="D41" s="422" t="s">
        <v>368</v>
      </c>
      <c r="E41" s="186" t="s">
        <v>0</v>
      </c>
      <c r="F41" s="186" t="s">
        <v>39</v>
      </c>
      <c r="G41" s="120">
        <v>900</v>
      </c>
      <c r="H41" s="120">
        <v>900</v>
      </c>
      <c r="I41" s="120"/>
      <c r="J41" s="120">
        <v>900</v>
      </c>
      <c r="K41" s="133">
        <v>400</v>
      </c>
      <c r="L41" s="366">
        <v>400</v>
      </c>
      <c r="M41" s="467">
        <f t="shared" si="0"/>
        <v>0</v>
      </c>
      <c r="N41" s="408"/>
    </row>
    <row r="42" spans="3:15">
      <c r="C42" s="424">
        <v>2333</v>
      </c>
      <c r="D42" s="422" t="s">
        <v>351</v>
      </c>
      <c r="E42" s="186" t="s">
        <v>0</v>
      </c>
      <c r="F42" s="186"/>
      <c r="G42" s="120">
        <v>700</v>
      </c>
      <c r="H42" s="120">
        <v>700</v>
      </c>
      <c r="I42" s="120"/>
      <c r="J42" s="120">
        <f>J43</f>
        <v>700</v>
      </c>
      <c r="K42" s="133">
        <f>K43</f>
        <v>500</v>
      </c>
      <c r="L42" s="366">
        <f>L43</f>
        <v>500</v>
      </c>
      <c r="M42" s="467">
        <f t="shared" si="0"/>
        <v>0</v>
      </c>
      <c r="N42" s="408"/>
    </row>
    <row r="43" spans="3:15">
      <c r="C43" s="426"/>
      <c r="D43" s="422" t="s">
        <v>369</v>
      </c>
      <c r="E43" s="186"/>
      <c r="F43" s="186" t="s">
        <v>39</v>
      </c>
      <c r="G43" s="120">
        <v>700</v>
      </c>
      <c r="H43" s="120">
        <v>700</v>
      </c>
      <c r="I43" s="120"/>
      <c r="J43" s="120">
        <v>700</v>
      </c>
      <c r="K43" s="133">
        <v>500</v>
      </c>
      <c r="L43" s="365">
        <v>500</v>
      </c>
      <c r="M43" s="467">
        <f t="shared" si="0"/>
        <v>0</v>
      </c>
      <c r="N43" s="408"/>
    </row>
    <row r="44" spans="3:15">
      <c r="C44" s="79">
        <v>2341</v>
      </c>
      <c r="D44" s="422" t="s">
        <v>352</v>
      </c>
      <c r="E44" s="186" t="s">
        <v>0</v>
      </c>
      <c r="F44" s="186" t="s">
        <v>39</v>
      </c>
      <c r="G44" s="120">
        <v>400</v>
      </c>
      <c r="H44" s="120">
        <v>400</v>
      </c>
      <c r="I44" s="120"/>
      <c r="J44" s="120">
        <v>400</v>
      </c>
      <c r="K44" s="133">
        <v>300</v>
      </c>
      <c r="L44" s="365">
        <v>300</v>
      </c>
      <c r="M44" s="467">
        <f t="shared" si="0"/>
        <v>0</v>
      </c>
      <c r="N44" s="408"/>
    </row>
    <row r="45" spans="3:15">
      <c r="C45" s="438" t="s">
        <v>110</v>
      </c>
      <c r="D45" s="134"/>
      <c r="E45" s="134"/>
      <c r="F45" s="182"/>
      <c r="G45" s="135">
        <v>64177</v>
      </c>
      <c r="H45" s="135">
        <v>72495</v>
      </c>
      <c r="I45" s="135"/>
      <c r="J45" s="135">
        <f>J46+J47+J48</f>
        <v>66043</v>
      </c>
      <c r="K45" s="203">
        <f>K46+K47+K48</f>
        <v>63203</v>
      </c>
      <c r="L45" s="496">
        <f>L46+L47+L48</f>
        <v>63683</v>
      </c>
      <c r="M45" s="467">
        <f t="shared" si="0"/>
        <v>480</v>
      </c>
      <c r="N45" s="408"/>
    </row>
    <row r="46" spans="3:15">
      <c r="C46" s="439"/>
      <c r="D46" s="422" t="s">
        <v>370</v>
      </c>
      <c r="E46" s="186"/>
      <c r="F46" s="186" t="s">
        <v>111</v>
      </c>
      <c r="G46" s="119">
        <v>320</v>
      </c>
      <c r="H46" s="119">
        <v>320</v>
      </c>
      <c r="I46" s="119"/>
      <c r="J46" s="119">
        <f>J54+J63+J81</f>
        <v>270</v>
      </c>
      <c r="K46" s="129">
        <f>K54+K63+K81</f>
        <v>220</v>
      </c>
      <c r="L46" s="365">
        <f>L54+L63+L81</f>
        <v>220</v>
      </c>
      <c r="M46" s="467">
        <f t="shared" si="0"/>
        <v>0</v>
      </c>
      <c r="N46" s="408"/>
    </row>
    <row r="47" spans="3:15">
      <c r="C47" s="440"/>
      <c r="D47" s="450" t="s">
        <v>371</v>
      </c>
      <c r="E47" s="193"/>
      <c r="F47" s="193" t="s">
        <v>111</v>
      </c>
      <c r="G47" s="149">
        <v>63857</v>
      </c>
      <c r="H47" s="149">
        <v>72084</v>
      </c>
      <c r="I47" s="149"/>
      <c r="J47" s="149">
        <f>J55+J64+J78</f>
        <v>65773</v>
      </c>
      <c r="K47" s="157">
        <f>K55+K64+K78</f>
        <v>62983</v>
      </c>
      <c r="L47" s="149">
        <f>L55+L64+L78</f>
        <v>63463</v>
      </c>
      <c r="M47" s="467">
        <f t="shared" si="0"/>
        <v>480</v>
      </c>
      <c r="N47" s="58"/>
      <c r="O47" s="58"/>
    </row>
    <row r="48" spans="3:15">
      <c r="C48" s="159"/>
      <c r="D48" s="265" t="s">
        <v>372</v>
      </c>
      <c r="E48" s="191"/>
      <c r="F48" s="305" t="s">
        <v>52</v>
      </c>
      <c r="G48" s="177">
        <v>0</v>
      </c>
      <c r="H48" s="177">
        <v>91</v>
      </c>
      <c r="I48" s="177"/>
      <c r="J48" s="177">
        <f>J61+J76</f>
        <v>0</v>
      </c>
      <c r="K48" s="205">
        <f>K61+K76</f>
        <v>0</v>
      </c>
      <c r="L48" s="365">
        <f>L61+L76</f>
        <v>0</v>
      </c>
      <c r="M48" s="467">
        <f t="shared" si="0"/>
        <v>0</v>
      </c>
      <c r="N48" s="408"/>
    </row>
    <row r="49" spans="3:14">
      <c r="D49" s="137"/>
      <c r="E49" s="194"/>
      <c r="F49" s="194"/>
      <c r="G49" s="151"/>
      <c r="H49" s="151"/>
      <c r="I49" s="151"/>
      <c r="J49" s="151"/>
      <c r="K49" s="151"/>
      <c r="L49" s="117"/>
      <c r="M49" s="58"/>
      <c r="N49" s="408"/>
    </row>
    <row r="50" spans="3:14">
      <c r="C50" s="424"/>
      <c r="D50" s="414"/>
      <c r="E50" s="461"/>
      <c r="F50" s="199" t="s">
        <v>185</v>
      </c>
      <c r="G50" s="200" t="s">
        <v>83</v>
      </c>
      <c r="H50" s="7" t="s">
        <v>177</v>
      </c>
      <c r="I50" s="46"/>
      <c r="J50" s="46" t="s">
        <v>234</v>
      </c>
      <c r="K50" s="282" t="s">
        <v>230</v>
      </c>
      <c r="L50" s="200" t="s">
        <v>83</v>
      </c>
      <c r="M50" s="472" t="s">
        <v>238</v>
      </c>
      <c r="N50" s="408"/>
    </row>
    <row r="51" spans="3:14">
      <c r="C51" s="425" t="s">
        <v>173</v>
      </c>
      <c r="D51" s="415"/>
      <c r="E51" s="412" t="s">
        <v>187</v>
      </c>
      <c r="F51" s="180" t="s">
        <v>8</v>
      </c>
      <c r="G51" s="181" t="s">
        <v>81</v>
      </c>
      <c r="H51" s="9" t="s">
        <v>7</v>
      </c>
      <c r="I51" s="10"/>
      <c r="J51" s="10" t="s">
        <v>232</v>
      </c>
      <c r="K51" s="9" t="s">
        <v>231</v>
      </c>
      <c r="L51" s="181" t="s">
        <v>81</v>
      </c>
      <c r="M51" s="473" t="s">
        <v>472</v>
      </c>
      <c r="N51" s="408"/>
    </row>
    <row r="52" spans="3:14">
      <c r="C52" s="426"/>
      <c r="D52" s="417"/>
      <c r="E52" s="412"/>
      <c r="F52" s="180"/>
      <c r="G52" s="102">
        <v>2012</v>
      </c>
      <c r="H52" s="13" t="s">
        <v>475</v>
      </c>
      <c r="I52" s="43"/>
      <c r="J52" s="43"/>
      <c r="K52" s="13" t="s">
        <v>232</v>
      </c>
      <c r="L52" s="426">
        <v>2013</v>
      </c>
      <c r="M52" s="159"/>
      <c r="N52" s="408"/>
    </row>
    <row r="53" spans="3:14">
      <c r="C53" s="425">
        <v>3111</v>
      </c>
      <c r="D53" s="462" t="s">
        <v>291</v>
      </c>
      <c r="E53" s="198"/>
      <c r="F53" s="191" t="s">
        <v>111</v>
      </c>
      <c r="G53" s="132">
        <v>9949</v>
      </c>
      <c r="H53" s="132">
        <v>9990</v>
      </c>
      <c r="I53" s="132"/>
      <c r="J53" s="132">
        <f>J54+J55+J61</f>
        <v>12234</v>
      </c>
      <c r="K53" s="204">
        <f>K54+K55+K61</f>
        <v>10365</v>
      </c>
      <c r="L53" s="365">
        <f>L54+L55+L61</f>
        <v>10845</v>
      </c>
      <c r="M53" s="467">
        <f t="shared" ref="M53:M98" si="1">L53-K53</f>
        <v>480</v>
      </c>
      <c r="N53" s="408"/>
    </row>
    <row r="54" spans="3:14">
      <c r="C54" s="425"/>
      <c r="D54" s="427" t="s">
        <v>373</v>
      </c>
      <c r="E54" s="192"/>
      <c r="F54" s="192"/>
      <c r="G54" s="120">
        <v>100</v>
      </c>
      <c r="H54" s="120">
        <v>100</v>
      </c>
      <c r="I54" s="120"/>
      <c r="J54" s="120">
        <v>100</v>
      </c>
      <c r="K54" s="133">
        <v>70</v>
      </c>
      <c r="L54" s="365">
        <v>70</v>
      </c>
      <c r="M54" s="467">
        <f t="shared" si="1"/>
        <v>0</v>
      </c>
      <c r="N54" s="408"/>
    </row>
    <row r="55" spans="3:14">
      <c r="C55" s="425"/>
      <c r="D55" s="422" t="s">
        <v>374</v>
      </c>
      <c r="E55" s="186"/>
      <c r="F55" s="186"/>
      <c r="G55" s="119">
        <v>9849</v>
      </c>
      <c r="H55" s="119">
        <v>9860</v>
      </c>
      <c r="I55" s="119"/>
      <c r="J55" s="119">
        <f>SUM(J56:J59)</f>
        <v>12134</v>
      </c>
      <c r="K55" s="129">
        <f>SUM(K56:K59)</f>
        <v>10295</v>
      </c>
      <c r="L55" s="365">
        <f>SUM(L56:L59)</f>
        <v>10775</v>
      </c>
      <c r="M55" s="467">
        <f t="shared" si="1"/>
        <v>480</v>
      </c>
      <c r="N55" s="408"/>
    </row>
    <row r="56" spans="3:14">
      <c r="C56" s="425"/>
      <c r="D56" s="418" t="s">
        <v>112</v>
      </c>
      <c r="E56" s="186">
        <v>2570</v>
      </c>
      <c r="F56" s="186"/>
      <c r="G56" s="119">
        <v>3058</v>
      </c>
      <c r="H56" s="119">
        <v>3058</v>
      </c>
      <c r="I56" s="119"/>
      <c r="J56" s="119">
        <v>3065</v>
      </c>
      <c r="K56" s="129">
        <v>3015</v>
      </c>
      <c r="L56" s="365">
        <v>3015</v>
      </c>
      <c r="M56" s="467">
        <f t="shared" si="1"/>
        <v>0</v>
      </c>
      <c r="N56" s="408"/>
    </row>
    <row r="57" spans="3:14">
      <c r="C57" s="425"/>
      <c r="D57" s="418" t="s">
        <v>113</v>
      </c>
      <c r="E57" s="186">
        <v>2670</v>
      </c>
      <c r="F57" s="186"/>
      <c r="G57" s="119">
        <v>2310</v>
      </c>
      <c r="H57" s="119">
        <v>2321</v>
      </c>
      <c r="I57" s="119"/>
      <c r="J57" s="119">
        <v>2445</v>
      </c>
      <c r="K57" s="129">
        <v>2445</v>
      </c>
      <c r="L57" s="365">
        <v>2445</v>
      </c>
      <c r="M57" s="467">
        <f t="shared" si="1"/>
        <v>0</v>
      </c>
      <c r="N57" s="408"/>
    </row>
    <row r="58" spans="3:14">
      <c r="C58" s="425"/>
      <c r="D58" s="418" t="s">
        <v>114</v>
      </c>
      <c r="E58" s="186">
        <v>2675</v>
      </c>
      <c r="F58" s="186"/>
      <c r="G58" s="119">
        <v>1832</v>
      </c>
      <c r="H58" s="119">
        <v>1832</v>
      </c>
      <c r="I58" s="119"/>
      <c r="J58" s="119">
        <v>1878</v>
      </c>
      <c r="K58" s="129">
        <v>1878</v>
      </c>
      <c r="L58" s="365">
        <v>1878</v>
      </c>
      <c r="M58" s="467">
        <f t="shared" si="1"/>
        <v>0</v>
      </c>
      <c r="N58" s="408"/>
    </row>
    <row r="59" spans="3:14">
      <c r="C59" s="425"/>
      <c r="D59" s="418" t="s">
        <v>115</v>
      </c>
      <c r="E59" s="186">
        <v>2680</v>
      </c>
      <c r="F59" s="186"/>
      <c r="G59" s="119">
        <v>2649</v>
      </c>
      <c r="H59" s="119">
        <v>2649</v>
      </c>
      <c r="I59" s="119"/>
      <c r="J59" s="119">
        <v>4746</v>
      </c>
      <c r="K59" s="129">
        <v>2957</v>
      </c>
      <c r="L59" s="365">
        <v>3437</v>
      </c>
      <c r="M59" s="467">
        <f t="shared" si="1"/>
        <v>480</v>
      </c>
      <c r="N59" s="408"/>
    </row>
    <row r="60" spans="3:14">
      <c r="C60" s="425"/>
      <c r="D60" s="422" t="s">
        <v>488</v>
      </c>
      <c r="E60" s="186"/>
      <c r="F60" s="186"/>
      <c r="G60" s="254" t="s">
        <v>0</v>
      </c>
      <c r="H60" s="254" t="s">
        <v>0</v>
      </c>
      <c r="I60" s="119"/>
      <c r="J60" s="119">
        <v>1589</v>
      </c>
      <c r="K60" s="129"/>
      <c r="L60" s="365">
        <v>480</v>
      </c>
      <c r="M60" s="467"/>
      <c r="N60" s="408"/>
    </row>
    <row r="61" spans="3:14">
      <c r="C61" s="426"/>
      <c r="D61" s="422" t="s">
        <v>375</v>
      </c>
      <c r="E61" s="186"/>
      <c r="F61" s="260" t="s">
        <v>52</v>
      </c>
      <c r="G61" s="119">
        <v>0</v>
      </c>
      <c r="H61" s="119">
        <v>30</v>
      </c>
      <c r="I61" s="119"/>
      <c r="J61" s="119">
        <v>0</v>
      </c>
      <c r="K61" s="129">
        <v>0</v>
      </c>
      <c r="L61" s="365">
        <v>0</v>
      </c>
      <c r="M61" s="467">
        <f t="shared" si="1"/>
        <v>0</v>
      </c>
      <c r="N61" s="408"/>
    </row>
    <row r="62" spans="3:14">
      <c r="C62" s="424">
        <v>3113</v>
      </c>
      <c r="D62" s="422" t="s">
        <v>292</v>
      </c>
      <c r="E62" s="186"/>
      <c r="F62" s="186"/>
      <c r="G62" s="119">
        <v>49746</v>
      </c>
      <c r="H62" s="119">
        <v>58023</v>
      </c>
      <c r="I62" s="119"/>
      <c r="J62" s="119">
        <f>J63+J64+J76</f>
        <v>50883</v>
      </c>
      <c r="K62" s="129">
        <f>K63+K64+K76</f>
        <v>49912</v>
      </c>
      <c r="L62" s="365">
        <f>L63+L64+L76</f>
        <v>49912</v>
      </c>
      <c r="M62" s="467">
        <f t="shared" si="1"/>
        <v>0</v>
      </c>
      <c r="N62" s="408"/>
    </row>
    <row r="63" spans="3:14">
      <c r="C63" s="425"/>
      <c r="D63" s="422" t="s">
        <v>376</v>
      </c>
      <c r="E63" s="186"/>
      <c r="F63" s="186" t="s">
        <v>111</v>
      </c>
      <c r="G63" s="120">
        <v>120</v>
      </c>
      <c r="H63" s="120">
        <v>120</v>
      </c>
      <c r="I63" s="120"/>
      <c r="J63" s="120">
        <v>120</v>
      </c>
      <c r="K63" s="133">
        <v>100</v>
      </c>
      <c r="L63" s="365">
        <v>100</v>
      </c>
      <c r="M63" s="467">
        <f t="shared" si="1"/>
        <v>0</v>
      </c>
      <c r="N63" s="408"/>
    </row>
    <row r="64" spans="3:14">
      <c r="C64" s="425"/>
      <c r="D64" s="422" t="s">
        <v>377</v>
      </c>
      <c r="E64" s="186"/>
      <c r="F64" s="186" t="s">
        <v>111</v>
      </c>
      <c r="G64" s="119">
        <v>49626</v>
      </c>
      <c r="H64" s="254">
        <v>57842</v>
      </c>
      <c r="I64" s="119"/>
      <c r="J64" s="119">
        <f>SUM(J65:J75)</f>
        <v>50763</v>
      </c>
      <c r="K64" s="129">
        <f>SUM(K65:K75)</f>
        <v>49812</v>
      </c>
      <c r="L64" s="365">
        <f>SUM(L65:L75)</f>
        <v>49812</v>
      </c>
      <c r="M64" s="467">
        <f t="shared" si="1"/>
        <v>0</v>
      </c>
      <c r="N64" s="408"/>
    </row>
    <row r="65" spans="1:17">
      <c r="C65" s="425"/>
      <c r="D65" s="418" t="s">
        <v>116</v>
      </c>
      <c r="E65" s="186">
        <v>2560</v>
      </c>
      <c r="F65" s="186"/>
      <c r="G65" s="119">
        <v>6121</v>
      </c>
      <c r="H65" s="119">
        <v>7149</v>
      </c>
      <c r="I65" s="119"/>
      <c r="J65" s="119">
        <v>6319</v>
      </c>
      <c r="K65" s="129">
        <v>6219</v>
      </c>
      <c r="L65" s="365">
        <v>6219</v>
      </c>
      <c r="M65" s="467">
        <f t="shared" si="1"/>
        <v>0</v>
      </c>
      <c r="N65" s="408"/>
      <c r="P65" t="s">
        <v>78</v>
      </c>
    </row>
    <row r="66" spans="1:17">
      <c r="C66" s="425"/>
      <c r="D66" s="418" t="s">
        <v>117</v>
      </c>
      <c r="E66" s="186">
        <v>2610</v>
      </c>
      <c r="F66" s="118"/>
      <c r="G66" s="119">
        <v>3590</v>
      </c>
      <c r="H66" s="119">
        <v>4430</v>
      </c>
      <c r="I66" s="119"/>
      <c r="J66" s="119">
        <v>4070</v>
      </c>
      <c r="K66" s="129">
        <v>3970</v>
      </c>
      <c r="L66" s="365">
        <v>3970</v>
      </c>
      <c r="M66" s="467">
        <f t="shared" si="1"/>
        <v>0</v>
      </c>
      <c r="N66" s="408"/>
    </row>
    <row r="67" spans="1:17">
      <c r="C67" s="425"/>
      <c r="D67" s="418" t="s">
        <v>118</v>
      </c>
      <c r="E67" s="186">
        <v>2615</v>
      </c>
      <c r="F67" s="118"/>
      <c r="G67" s="119">
        <v>3350</v>
      </c>
      <c r="H67" s="119">
        <v>4193</v>
      </c>
      <c r="I67" s="119"/>
      <c r="J67" s="119">
        <v>2881</v>
      </c>
      <c r="K67" s="129">
        <v>2881</v>
      </c>
      <c r="L67" s="365">
        <v>2881</v>
      </c>
      <c r="M67" s="467">
        <f t="shared" si="1"/>
        <v>0</v>
      </c>
      <c r="N67" s="408"/>
    </row>
    <row r="68" spans="1:17">
      <c r="C68" s="425"/>
      <c r="D68" s="418" t="s">
        <v>119</v>
      </c>
      <c r="E68" s="186">
        <v>2620</v>
      </c>
      <c r="F68" s="118"/>
      <c r="G68" s="119">
        <v>5351</v>
      </c>
      <c r="H68" s="254">
        <v>6501</v>
      </c>
      <c r="I68" s="119"/>
      <c r="J68" s="119">
        <v>5163</v>
      </c>
      <c r="K68" s="125">
        <v>5163</v>
      </c>
      <c r="L68" s="365">
        <v>5163</v>
      </c>
      <c r="M68" s="467">
        <f t="shared" si="1"/>
        <v>0</v>
      </c>
      <c r="N68" s="408"/>
    </row>
    <row r="69" spans="1:17">
      <c r="C69" s="425"/>
      <c r="D69" s="418" t="s">
        <v>120</v>
      </c>
      <c r="E69" s="186">
        <v>2630</v>
      </c>
      <c r="F69" s="118"/>
      <c r="G69" s="119">
        <v>4972</v>
      </c>
      <c r="H69" s="119">
        <v>6048</v>
      </c>
      <c r="I69" s="119"/>
      <c r="J69" s="129">
        <v>5898</v>
      </c>
      <c r="K69" s="205">
        <v>5457</v>
      </c>
      <c r="L69" s="177">
        <v>5457</v>
      </c>
      <c r="M69" s="467">
        <f t="shared" si="1"/>
        <v>0</v>
      </c>
      <c r="N69" s="408"/>
      <c r="P69" t="s">
        <v>78</v>
      </c>
    </row>
    <row r="70" spans="1:17">
      <c r="C70" s="425"/>
      <c r="D70" s="418" t="s">
        <v>121</v>
      </c>
      <c r="E70" s="186">
        <v>2635</v>
      </c>
      <c r="F70" s="118"/>
      <c r="G70" s="119">
        <v>3643</v>
      </c>
      <c r="H70" s="119">
        <v>3643</v>
      </c>
      <c r="I70" s="119"/>
      <c r="J70" s="254">
        <v>3814</v>
      </c>
      <c r="K70" s="255">
        <v>3714</v>
      </c>
      <c r="L70" s="365">
        <v>3714</v>
      </c>
      <c r="M70" s="467">
        <f t="shared" si="1"/>
        <v>0</v>
      </c>
      <c r="N70" s="408"/>
    </row>
    <row r="71" spans="1:17">
      <c r="C71" s="425"/>
      <c r="D71" s="418" t="s">
        <v>122</v>
      </c>
      <c r="E71" s="186">
        <v>2640</v>
      </c>
      <c r="F71" s="118"/>
      <c r="G71" s="119">
        <v>3341</v>
      </c>
      <c r="H71" s="119">
        <v>4304</v>
      </c>
      <c r="I71" s="119"/>
      <c r="J71" s="119">
        <v>3437</v>
      </c>
      <c r="K71" s="129">
        <v>3387</v>
      </c>
      <c r="L71" s="365">
        <v>3387</v>
      </c>
      <c r="M71" s="467">
        <f t="shared" si="1"/>
        <v>0</v>
      </c>
      <c r="N71" s="408"/>
    </row>
    <row r="72" spans="1:17">
      <c r="C72" s="425"/>
      <c r="D72" s="418" t="s">
        <v>123</v>
      </c>
      <c r="E72" s="186">
        <v>2645</v>
      </c>
      <c r="F72" s="118"/>
      <c r="G72" s="119">
        <v>4346</v>
      </c>
      <c r="H72" s="119">
        <v>5154</v>
      </c>
      <c r="I72" s="119"/>
      <c r="J72" s="119">
        <v>4862</v>
      </c>
      <c r="K72" s="129">
        <v>4812</v>
      </c>
      <c r="L72" s="365">
        <v>4812</v>
      </c>
      <c r="M72" s="467">
        <f t="shared" si="1"/>
        <v>0</v>
      </c>
      <c r="N72" s="408"/>
    </row>
    <row r="73" spans="1:17">
      <c r="B73" s="517"/>
      <c r="C73" s="425"/>
      <c r="D73" s="418" t="s">
        <v>124</v>
      </c>
      <c r="E73" s="186">
        <v>2650</v>
      </c>
      <c r="F73" s="118"/>
      <c r="G73" s="119">
        <v>4545</v>
      </c>
      <c r="H73" s="119">
        <v>4545</v>
      </c>
      <c r="I73" s="119"/>
      <c r="J73" s="119">
        <v>4217</v>
      </c>
      <c r="K73" s="129">
        <v>4217</v>
      </c>
      <c r="L73" s="365">
        <v>4217</v>
      </c>
      <c r="M73" s="467">
        <f t="shared" si="1"/>
        <v>0</v>
      </c>
      <c r="N73" s="408"/>
    </row>
    <row r="74" spans="1:17" ht="12.75" customHeight="1">
      <c r="A74" s="593"/>
      <c r="B74" s="517"/>
      <c r="C74" s="459"/>
      <c r="D74" s="418" t="s">
        <v>125</v>
      </c>
      <c r="E74" s="186">
        <v>2655</v>
      </c>
      <c r="F74" s="118"/>
      <c r="G74" s="119">
        <v>5319</v>
      </c>
      <c r="H74" s="119">
        <v>6262</v>
      </c>
      <c r="I74" s="119"/>
      <c r="J74" s="119">
        <v>5464</v>
      </c>
      <c r="K74" s="129">
        <v>5414</v>
      </c>
      <c r="L74" s="365">
        <v>5414</v>
      </c>
      <c r="M74" s="467">
        <f t="shared" si="1"/>
        <v>0</v>
      </c>
      <c r="N74" s="408"/>
    </row>
    <row r="75" spans="1:17">
      <c r="A75" s="593"/>
      <c r="C75" s="459"/>
      <c r="D75" s="433" t="s">
        <v>126</v>
      </c>
      <c r="E75" s="193">
        <v>2660</v>
      </c>
      <c r="F75" s="148"/>
      <c r="G75" s="149">
        <v>5048</v>
      </c>
      <c r="H75" s="149">
        <v>5613</v>
      </c>
      <c r="I75" s="149"/>
      <c r="J75" s="149">
        <v>4638</v>
      </c>
      <c r="K75" s="157">
        <v>4578</v>
      </c>
      <c r="L75" s="365">
        <v>4578</v>
      </c>
      <c r="M75" s="467">
        <f t="shared" si="1"/>
        <v>0</v>
      </c>
      <c r="N75" s="408"/>
      <c r="P75" t="s">
        <v>78</v>
      </c>
    </row>
    <row r="76" spans="1:17">
      <c r="A76" s="297"/>
      <c r="B76" s="514"/>
      <c r="C76" s="430"/>
      <c r="D76" s="421" t="s">
        <v>268</v>
      </c>
      <c r="E76" s="189"/>
      <c r="F76" s="338" t="s">
        <v>52</v>
      </c>
      <c r="G76" s="124">
        <v>0</v>
      </c>
      <c r="H76" s="124">
        <v>61</v>
      </c>
      <c r="I76" s="125"/>
      <c r="J76" s="125">
        <v>0</v>
      </c>
      <c r="K76" s="205">
        <v>0</v>
      </c>
      <c r="L76" s="365">
        <v>0</v>
      </c>
      <c r="M76" s="467">
        <f t="shared" si="1"/>
        <v>0</v>
      </c>
      <c r="N76" s="408"/>
    </row>
    <row r="77" spans="1:17">
      <c r="C77" s="424">
        <v>3141</v>
      </c>
      <c r="D77" s="422" t="s">
        <v>293</v>
      </c>
      <c r="E77" s="186"/>
      <c r="F77" s="186" t="s">
        <v>111</v>
      </c>
      <c r="G77" s="119">
        <v>4382</v>
      </c>
      <c r="H77" s="119">
        <v>4382</v>
      </c>
      <c r="I77" s="129"/>
      <c r="J77" s="129">
        <f>J78</f>
        <v>2876</v>
      </c>
      <c r="K77" s="204">
        <f>K78</f>
        <v>2876</v>
      </c>
      <c r="L77" s="365">
        <f>L78</f>
        <v>2876</v>
      </c>
      <c r="M77" s="467">
        <f t="shared" si="1"/>
        <v>0</v>
      </c>
      <c r="N77" s="408"/>
    </row>
    <row r="78" spans="1:17">
      <c r="C78" s="425"/>
      <c r="D78" s="422" t="s">
        <v>378</v>
      </c>
      <c r="E78" s="186"/>
      <c r="F78" s="186"/>
      <c r="G78" s="119">
        <v>4382</v>
      </c>
      <c r="H78" s="119">
        <v>4382</v>
      </c>
      <c r="I78" s="129"/>
      <c r="J78" s="129">
        <f>SUM(J79:J80)</f>
        <v>2876</v>
      </c>
      <c r="K78" s="129">
        <f>SUM(K79:K80)</f>
        <v>2876</v>
      </c>
      <c r="L78" s="365">
        <f>SUM(L79:L80)</f>
        <v>2876</v>
      </c>
      <c r="M78" s="467">
        <f t="shared" si="1"/>
        <v>0</v>
      </c>
      <c r="N78" s="408"/>
      <c r="Q78" t="s">
        <v>78</v>
      </c>
    </row>
    <row r="79" spans="1:17">
      <c r="C79" s="425"/>
      <c r="D79" s="418" t="s">
        <v>127</v>
      </c>
      <c r="E79" s="186">
        <v>2550</v>
      </c>
      <c r="F79" s="186"/>
      <c r="G79" s="119">
        <v>2257</v>
      </c>
      <c r="H79" s="119">
        <v>2257</v>
      </c>
      <c r="I79" s="129"/>
      <c r="J79" s="129">
        <v>1131</v>
      </c>
      <c r="K79" s="129">
        <v>1131</v>
      </c>
      <c r="L79" s="365">
        <v>1131</v>
      </c>
      <c r="M79" s="467">
        <f t="shared" si="1"/>
        <v>0</v>
      </c>
      <c r="N79" s="408"/>
    </row>
    <row r="80" spans="1:17">
      <c r="C80" s="426"/>
      <c r="D80" s="418" t="s">
        <v>128</v>
      </c>
      <c r="E80" s="186">
        <v>2600</v>
      </c>
      <c r="F80" s="186"/>
      <c r="G80" s="119">
        <v>2125</v>
      </c>
      <c r="H80" s="119">
        <v>2125</v>
      </c>
      <c r="I80" s="129"/>
      <c r="J80" s="129">
        <v>1745</v>
      </c>
      <c r="K80" s="129">
        <v>1745</v>
      </c>
      <c r="L80" s="365">
        <v>1745</v>
      </c>
      <c r="M80" s="467">
        <f t="shared" si="1"/>
        <v>0</v>
      </c>
      <c r="N80" s="408"/>
    </row>
    <row r="81" spans="3:16">
      <c r="C81" s="424">
        <v>3299</v>
      </c>
      <c r="D81" s="422" t="s">
        <v>294</v>
      </c>
      <c r="E81" s="186"/>
      <c r="F81" s="186" t="s">
        <v>111</v>
      </c>
      <c r="G81" s="120">
        <v>100</v>
      </c>
      <c r="H81" s="120">
        <v>100</v>
      </c>
      <c r="I81" s="133"/>
      <c r="J81" s="133">
        <f>J82</f>
        <v>50</v>
      </c>
      <c r="K81" s="133">
        <f>K82</f>
        <v>50</v>
      </c>
      <c r="L81" s="365">
        <f>L82</f>
        <v>50</v>
      </c>
      <c r="M81" s="467">
        <f t="shared" si="1"/>
        <v>0</v>
      </c>
      <c r="N81" s="408"/>
    </row>
    <row r="82" spans="3:16">
      <c r="C82" s="426"/>
      <c r="D82" s="422" t="s">
        <v>379</v>
      </c>
      <c r="E82" s="186" t="s">
        <v>0</v>
      </c>
      <c r="F82" s="186"/>
      <c r="G82" s="201">
        <v>100</v>
      </c>
      <c r="H82" s="201">
        <v>100</v>
      </c>
      <c r="I82" s="202"/>
      <c r="J82" s="202">
        <v>50</v>
      </c>
      <c r="K82" s="202">
        <v>50</v>
      </c>
      <c r="L82" s="365">
        <v>50</v>
      </c>
      <c r="M82" s="467">
        <f t="shared" si="1"/>
        <v>0</v>
      </c>
      <c r="N82" s="408"/>
    </row>
    <row r="83" spans="3:16">
      <c r="C83" s="410" t="s">
        <v>129</v>
      </c>
      <c r="D83" s="187"/>
      <c r="E83" s="182"/>
      <c r="F83" s="182"/>
      <c r="G83" s="135">
        <v>37030</v>
      </c>
      <c r="H83" s="135">
        <v>40080</v>
      </c>
      <c r="I83" s="203"/>
      <c r="J83" s="203">
        <f>J84+J86+J90+J105+J109</f>
        <v>40698</v>
      </c>
      <c r="K83" s="203">
        <f>K84+K86+K90+K105+K109</f>
        <v>39330</v>
      </c>
      <c r="L83" s="496">
        <f>L84+L86+L90+L105+L109</f>
        <v>38280</v>
      </c>
      <c r="M83" s="467">
        <f t="shared" si="1"/>
        <v>-1050</v>
      </c>
      <c r="N83" s="408"/>
      <c r="O83" t="s">
        <v>78</v>
      </c>
      <c r="P83" t="s">
        <v>78</v>
      </c>
    </row>
    <row r="84" spans="3:16">
      <c r="C84" s="424">
        <v>3311</v>
      </c>
      <c r="D84" s="432" t="s">
        <v>295</v>
      </c>
      <c r="E84" s="186"/>
      <c r="F84" s="186"/>
      <c r="G84" s="119">
        <v>8300</v>
      </c>
      <c r="H84" s="119">
        <v>8796</v>
      </c>
      <c r="I84" s="129"/>
      <c r="J84" s="129">
        <f>J85</f>
        <v>8500</v>
      </c>
      <c r="K84" s="129">
        <f>K85</f>
        <v>8300</v>
      </c>
      <c r="L84" s="365">
        <f>L85</f>
        <v>8200</v>
      </c>
      <c r="M84" s="467">
        <f t="shared" si="1"/>
        <v>-100</v>
      </c>
      <c r="N84" s="408"/>
    </row>
    <row r="85" spans="3:16">
      <c r="C85" s="425"/>
      <c r="D85" s="422" t="s">
        <v>380</v>
      </c>
      <c r="E85" s="186">
        <v>2530</v>
      </c>
      <c r="F85" s="186" t="s">
        <v>111</v>
      </c>
      <c r="G85" s="119">
        <v>8300</v>
      </c>
      <c r="H85" s="119">
        <v>8796</v>
      </c>
      <c r="I85" s="129"/>
      <c r="J85" s="129">
        <v>8500</v>
      </c>
      <c r="K85" s="129">
        <v>8300</v>
      </c>
      <c r="L85" s="366">
        <v>8200</v>
      </c>
      <c r="M85" s="501">
        <f t="shared" si="1"/>
        <v>-100</v>
      </c>
      <c r="N85" s="408"/>
    </row>
    <row r="86" spans="3:16">
      <c r="C86" s="424">
        <v>3314</v>
      </c>
      <c r="D86" s="422" t="s">
        <v>296</v>
      </c>
      <c r="E86" s="186"/>
      <c r="F86" s="186" t="s">
        <v>111</v>
      </c>
      <c r="G86" s="119">
        <v>14300</v>
      </c>
      <c r="H86" s="119">
        <v>16304</v>
      </c>
      <c r="I86" s="129"/>
      <c r="J86" s="129">
        <f>SUM(J87:J89)</f>
        <v>15568</v>
      </c>
      <c r="K86" s="129">
        <f>SUM(K87:K89)</f>
        <v>15000</v>
      </c>
      <c r="L86" s="366">
        <f>SUM(L87:L89)</f>
        <v>14500</v>
      </c>
      <c r="M86" s="467">
        <f t="shared" si="1"/>
        <v>-500</v>
      </c>
      <c r="N86" s="408"/>
    </row>
    <row r="87" spans="3:16">
      <c r="C87" s="425"/>
      <c r="D87" s="422" t="s">
        <v>381</v>
      </c>
      <c r="E87" s="186">
        <v>2525</v>
      </c>
      <c r="F87" s="186"/>
      <c r="G87" s="119">
        <v>13000</v>
      </c>
      <c r="H87" s="119">
        <v>14840</v>
      </c>
      <c r="I87" s="129"/>
      <c r="J87" s="129">
        <v>15568</v>
      </c>
      <c r="K87" s="129">
        <v>15000</v>
      </c>
      <c r="L87" s="366">
        <v>14500</v>
      </c>
      <c r="M87" s="501">
        <f t="shared" si="1"/>
        <v>-500</v>
      </c>
      <c r="N87" s="408"/>
    </row>
    <row r="88" spans="3:16">
      <c r="C88" s="425"/>
      <c r="D88" s="422" t="s">
        <v>382</v>
      </c>
      <c r="E88" s="186">
        <v>2500</v>
      </c>
      <c r="F88" s="186"/>
      <c r="G88" s="119" t="s">
        <v>130</v>
      </c>
      <c r="H88" s="119" t="s">
        <v>130</v>
      </c>
      <c r="I88" s="129"/>
      <c r="J88" s="129">
        <v>0</v>
      </c>
      <c r="K88" s="129">
        <v>0</v>
      </c>
      <c r="L88" s="365">
        <v>0</v>
      </c>
      <c r="M88" s="467">
        <f t="shared" si="1"/>
        <v>0</v>
      </c>
      <c r="N88" s="408"/>
    </row>
    <row r="89" spans="3:16">
      <c r="C89" s="426"/>
      <c r="D89" s="427" t="s">
        <v>383</v>
      </c>
      <c r="E89" s="192"/>
      <c r="F89" s="500" t="s">
        <v>52</v>
      </c>
      <c r="G89" s="132">
        <v>0</v>
      </c>
      <c r="H89" s="132">
        <v>164</v>
      </c>
      <c r="I89" s="204"/>
      <c r="J89" s="204">
        <v>0</v>
      </c>
      <c r="K89" s="204">
        <v>0</v>
      </c>
      <c r="L89" s="365">
        <v>0</v>
      </c>
      <c r="M89" s="467">
        <f t="shared" si="1"/>
        <v>0</v>
      </c>
      <c r="N89" s="408"/>
    </row>
    <row r="90" spans="3:16">
      <c r="C90" s="424">
        <v>3319</v>
      </c>
      <c r="D90" s="427" t="s">
        <v>297</v>
      </c>
      <c r="E90" s="192"/>
      <c r="F90" s="192" t="s">
        <v>111</v>
      </c>
      <c r="G90" s="132">
        <v>2430</v>
      </c>
      <c r="H90" s="132">
        <v>2440</v>
      </c>
      <c r="I90" s="204"/>
      <c r="J90" s="255">
        <f>J91+J95+J96+J97+J98</f>
        <v>2430</v>
      </c>
      <c r="K90" s="255">
        <f>K91+K95+K96+K97+K98</f>
        <v>2080</v>
      </c>
      <c r="L90" s="365">
        <f>L91+L95+L96+L97+L98</f>
        <v>1980</v>
      </c>
      <c r="M90" s="467">
        <f t="shared" si="1"/>
        <v>-100</v>
      </c>
      <c r="N90" s="408"/>
      <c r="O90" t="s">
        <v>78</v>
      </c>
    </row>
    <row r="91" spans="3:16">
      <c r="C91" s="425"/>
      <c r="D91" s="422" t="s">
        <v>384</v>
      </c>
      <c r="E91" s="186">
        <v>5221</v>
      </c>
      <c r="F91" s="186"/>
      <c r="G91" s="119">
        <v>1300</v>
      </c>
      <c r="H91" s="154">
        <v>1514</v>
      </c>
      <c r="I91" s="245"/>
      <c r="J91" s="129">
        <f>SUM(J92:J94)</f>
        <v>1350</v>
      </c>
      <c r="K91" s="129">
        <f>SUM(K92:K94)</f>
        <v>1000</v>
      </c>
      <c r="L91" s="365">
        <f>SUM(L92:L94)</f>
        <v>1000</v>
      </c>
      <c r="M91" s="467">
        <f t="shared" si="1"/>
        <v>0</v>
      </c>
      <c r="N91" s="408"/>
    </row>
    <row r="92" spans="3:16">
      <c r="C92" s="423"/>
      <c r="D92" s="418" t="s">
        <v>131</v>
      </c>
      <c r="E92" s="186">
        <v>2500</v>
      </c>
      <c r="F92" s="186"/>
      <c r="G92" s="119" t="s">
        <v>137</v>
      </c>
      <c r="H92" s="155" t="s">
        <v>271</v>
      </c>
      <c r="I92" s="246"/>
      <c r="J92" s="129">
        <v>0</v>
      </c>
      <c r="K92" s="129">
        <v>0</v>
      </c>
      <c r="L92" s="365">
        <v>0</v>
      </c>
      <c r="M92" s="467">
        <f t="shared" si="1"/>
        <v>0</v>
      </c>
      <c r="N92" s="408"/>
    </row>
    <row r="93" spans="3:16">
      <c r="C93" s="423"/>
      <c r="D93" s="418" t="s">
        <v>188</v>
      </c>
      <c r="E93" s="186">
        <v>5221</v>
      </c>
      <c r="F93" s="186"/>
      <c r="G93" s="119">
        <v>0</v>
      </c>
      <c r="H93" s="154">
        <v>500</v>
      </c>
      <c r="I93" s="151"/>
      <c r="J93" s="129">
        <v>500</v>
      </c>
      <c r="K93" s="129">
        <v>200</v>
      </c>
      <c r="L93" s="365">
        <v>200</v>
      </c>
      <c r="M93" s="467">
        <f t="shared" si="1"/>
        <v>0</v>
      </c>
      <c r="N93" s="408"/>
    </row>
    <row r="94" spans="3:16">
      <c r="C94" s="423"/>
      <c r="D94" s="418" t="s">
        <v>133</v>
      </c>
      <c r="E94" s="186">
        <v>5221</v>
      </c>
      <c r="F94" s="186"/>
      <c r="G94" s="119">
        <v>800</v>
      </c>
      <c r="H94" s="119">
        <v>1014</v>
      </c>
      <c r="I94" s="129"/>
      <c r="J94" s="129">
        <v>850</v>
      </c>
      <c r="K94" s="129">
        <v>800</v>
      </c>
      <c r="L94" s="365">
        <v>800</v>
      </c>
      <c r="M94" s="467">
        <f t="shared" si="1"/>
        <v>0</v>
      </c>
      <c r="N94" s="408"/>
      <c r="O94" t="s">
        <v>78</v>
      </c>
    </row>
    <row r="95" spans="3:16">
      <c r="C95" s="423"/>
      <c r="D95" s="422" t="s">
        <v>385</v>
      </c>
      <c r="E95" s="186">
        <v>5223</v>
      </c>
      <c r="F95" s="186"/>
      <c r="G95" s="120">
        <v>80</v>
      </c>
      <c r="H95" s="120">
        <v>80</v>
      </c>
      <c r="I95" s="133"/>
      <c r="J95" s="133">
        <v>80</v>
      </c>
      <c r="K95" s="133">
        <v>80</v>
      </c>
      <c r="L95" s="365">
        <v>80</v>
      </c>
      <c r="M95" s="467">
        <f t="shared" si="1"/>
        <v>0</v>
      </c>
      <c r="N95" s="408"/>
    </row>
    <row r="96" spans="3:16">
      <c r="C96" s="423"/>
      <c r="D96" s="421" t="s">
        <v>386</v>
      </c>
      <c r="E96" s="189">
        <v>5225</v>
      </c>
      <c r="F96" s="189"/>
      <c r="G96" s="124">
        <v>800</v>
      </c>
      <c r="H96" s="124">
        <v>746</v>
      </c>
      <c r="I96" s="125"/>
      <c r="J96" s="125">
        <v>800</v>
      </c>
      <c r="K96" s="125">
        <v>800</v>
      </c>
      <c r="L96" s="366">
        <v>700</v>
      </c>
      <c r="M96" s="501">
        <f t="shared" si="1"/>
        <v>-100</v>
      </c>
      <c r="N96" s="408"/>
    </row>
    <row r="97" spans="3:16">
      <c r="C97" s="423"/>
      <c r="D97" s="499" t="s">
        <v>387</v>
      </c>
      <c r="E97" s="397">
        <v>2500</v>
      </c>
      <c r="F97" s="397" t="s">
        <v>111</v>
      </c>
      <c r="G97" s="398" t="s">
        <v>189</v>
      </c>
      <c r="H97" s="399" t="s">
        <v>217</v>
      </c>
      <c r="I97" s="400"/>
      <c r="J97" s="400">
        <v>150</v>
      </c>
      <c r="K97" s="400">
        <v>150</v>
      </c>
      <c r="L97" s="365">
        <v>150</v>
      </c>
      <c r="M97" s="467">
        <f t="shared" si="1"/>
        <v>0</v>
      </c>
      <c r="N97" s="408"/>
    </row>
    <row r="98" spans="3:16">
      <c r="C98" s="159"/>
      <c r="D98" s="450" t="s">
        <v>388</v>
      </c>
      <c r="E98" s="193">
        <v>5219</v>
      </c>
      <c r="F98" s="193"/>
      <c r="G98" s="149">
        <v>50</v>
      </c>
      <c r="H98" s="241">
        <v>50</v>
      </c>
      <c r="I98" s="157"/>
      <c r="J98" s="157">
        <v>50</v>
      </c>
      <c r="K98" s="157">
        <v>50</v>
      </c>
      <c r="L98" s="365">
        <v>50</v>
      </c>
      <c r="M98" s="467">
        <f t="shared" si="1"/>
        <v>0</v>
      </c>
      <c r="N98" s="408"/>
    </row>
    <row r="99" spans="3:16">
      <c r="D99" s="137"/>
      <c r="E99" s="194"/>
      <c r="F99" s="194"/>
      <c r="G99" s="151"/>
      <c r="H99" s="151"/>
      <c r="I99" s="151"/>
      <c r="J99" s="151"/>
      <c r="K99" s="151"/>
      <c r="L99" s="66"/>
      <c r="M99" s="58"/>
      <c r="N99" s="408"/>
    </row>
    <row r="100" spans="3:16">
      <c r="D100" s="137"/>
      <c r="E100" s="194"/>
      <c r="F100" s="194"/>
      <c r="G100" s="151"/>
      <c r="H100" s="151"/>
      <c r="I100" s="151"/>
      <c r="J100" s="151"/>
      <c r="K100" s="151"/>
      <c r="L100" s="66"/>
      <c r="M100" s="58"/>
      <c r="N100" s="408"/>
    </row>
    <row r="101" spans="3:16">
      <c r="D101" s="137"/>
      <c r="E101" s="194"/>
      <c r="F101" s="194"/>
      <c r="G101" s="151"/>
      <c r="H101" s="151"/>
      <c r="I101" s="151"/>
      <c r="J101" s="151"/>
      <c r="K101" s="151"/>
      <c r="L101" s="66"/>
      <c r="M101" s="58"/>
      <c r="N101" s="408"/>
    </row>
    <row r="102" spans="3:16">
      <c r="C102" s="424"/>
      <c r="D102" s="414"/>
      <c r="E102" s="461"/>
      <c r="F102" s="199" t="s">
        <v>185</v>
      </c>
      <c r="G102" s="200" t="s">
        <v>83</v>
      </c>
      <c r="H102" s="282" t="s">
        <v>177</v>
      </c>
      <c r="I102" s="281"/>
      <c r="J102" s="160" t="s">
        <v>234</v>
      </c>
      <c r="K102" s="292" t="s">
        <v>230</v>
      </c>
      <c r="L102" s="200" t="s">
        <v>83</v>
      </c>
      <c r="M102" s="472" t="s">
        <v>238</v>
      </c>
      <c r="N102" s="408"/>
    </row>
    <row r="103" spans="3:16">
      <c r="C103" s="425" t="s">
        <v>173</v>
      </c>
      <c r="D103" s="415"/>
      <c r="E103" s="412" t="s">
        <v>187</v>
      </c>
      <c r="F103" s="180" t="s">
        <v>8</v>
      </c>
      <c r="G103" s="181" t="s">
        <v>81</v>
      </c>
      <c r="H103" s="9" t="s">
        <v>7</v>
      </c>
      <c r="I103" s="10"/>
      <c r="J103" s="161" t="s">
        <v>232</v>
      </c>
      <c r="K103" s="293" t="s">
        <v>231</v>
      </c>
      <c r="L103" s="181" t="s">
        <v>81</v>
      </c>
      <c r="M103" s="473" t="s">
        <v>472</v>
      </c>
      <c r="N103" s="408"/>
    </row>
    <row r="104" spans="3:16">
      <c r="C104" s="426"/>
      <c r="D104" s="417"/>
      <c r="E104" s="463"/>
      <c r="F104" s="402"/>
      <c r="G104" s="104">
        <v>2012</v>
      </c>
      <c r="H104" s="403" t="s">
        <v>475</v>
      </c>
      <c r="I104" s="404"/>
      <c r="J104" s="405"/>
      <c r="K104" s="294" t="s">
        <v>232</v>
      </c>
      <c r="L104" s="426">
        <v>2013</v>
      </c>
      <c r="M104" s="159"/>
      <c r="N104" s="408"/>
    </row>
    <row r="105" spans="3:16">
      <c r="C105" s="425">
        <v>3321</v>
      </c>
      <c r="D105" s="460" t="s">
        <v>298</v>
      </c>
      <c r="E105" s="184"/>
      <c r="F105" s="184"/>
      <c r="G105" s="185">
        <v>11300</v>
      </c>
      <c r="H105" s="185">
        <v>11788</v>
      </c>
      <c r="I105" s="401"/>
      <c r="J105" s="401">
        <f>J106+J108</f>
        <v>13000</v>
      </c>
      <c r="K105" s="401">
        <f>K106+K108</f>
        <v>13000</v>
      </c>
      <c r="L105" s="365">
        <f>L106+L108</f>
        <v>12500</v>
      </c>
      <c r="M105" s="467">
        <f t="shared" ref="M105:M150" si="2">L105-K105</f>
        <v>-500</v>
      </c>
      <c r="N105" s="408"/>
    </row>
    <row r="106" spans="3:16">
      <c r="C106" s="425"/>
      <c r="D106" s="421" t="s">
        <v>389</v>
      </c>
      <c r="E106" s="189">
        <v>2520</v>
      </c>
      <c r="F106" s="189" t="s">
        <v>111</v>
      </c>
      <c r="G106" s="124">
        <v>10300</v>
      </c>
      <c r="H106" s="124">
        <v>11788</v>
      </c>
      <c r="I106" s="125"/>
      <c r="J106" s="125">
        <v>13000</v>
      </c>
      <c r="K106" s="125">
        <v>13000</v>
      </c>
      <c r="L106" s="366">
        <v>12500</v>
      </c>
      <c r="M106" s="501">
        <f t="shared" si="2"/>
        <v>-500</v>
      </c>
      <c r="N106" s="408"/>
      <c r="P106" t="s">
        <v>78</v>
      </c>
    </row>
    <row r="107" spans="3:16">
      <c r="C107" s="425"/>
      <c r="D107" s="421" t="s">
        <v>390</v>
      </c>
      <c r="E107" s="189"/>
      <c r="F107" s="338" t="s">
        <v>111</v>
      </c>
      <c r="G107" s="124">
        <v>0</v>
      </c>
      <c r="H107" s="124">
        <v>0</v>
      </c>
      <c r="I107" s="125"/>
      <c r="J107" s="125">
        <v>3243</v>
      </c>
      <c r="K107" s="125">
        <v>3243</v>
      </c>
      <c r="L107" s="365">
        <v>3243</v>
      </c>
      <c r="M107" s="467">
        <f t="shared" si="2"/>
        <v>0</v>
      </c>
      <c r="N107" s="408"/>
    </row>
    <row r="108" spans="3:16">
      <c r="C108" s="426"/>
      <c r="D108" s="421" t="s">
        <v>391</v>
      </c>
      <c r="E108" s="189">
        <v>2500</v>
      </c>
      <c r="F108" s="189" t="s">
        <v>111</v>
      </c>
      <c r="G108" s="124" t="s">
        <v>132</v>
      </c>
      <c r="H108" s="145" t="s">
        <v>272</v>
      </c>
      <c r="I108" s="125"/>
      <c r="J108" s="125">
        <v>0</v>
      </c>
      <c r="K108" s="125">
        <v>0</v>
      </c>
      <c r="L108" s="365">
        <v>0</v>
      </c>
      <c r="M108" s="467">
        <f t="shared" si="2"/>
        <v>0</v>
      </c>
      <c r="N108" s="408"/>
    </row>
    <row r="109" spans="3:16">
      <c r="C109" s="424">
        <v>3322</v>
      </c>
      <c r="D109" s="265" t="s">
        <v>299</v>
      </c>
      <c r="E109" s="191"/>
      <c r="F109" s="191"/>
      <c r="G109" s="177">
        <v>700</v>
      </c>
      <c r="H109" s="177">
        <v>752</v>
      </c>
      <c r="I109" s="205"/>
      <c r="J109" s="205">
        <f>J110+J111</f>
        <v>1200</v>
      </c>
      <c r="K109" s="205">
        <f>K110+K111</f>
        <v>950</v>
      </c>
      <c r="L109" s="365">
        <f>L110+L111</f>
        <v>1100</v>
      </c>
      <c r="M109" s="467">
        <f t="shared" si="2"/>
        <v>150</v>
      </c>
      <c r="N109" s="408"/>
    </row>
    <row r="110" spans="3:16">
      <c r="C110" s="425"/>
      <c r="D110" s="419" t="s">
        <v>134</v>
      </c>
      <c r="E110" s="192" t="s">
        <v>0</v>
      </c>
      <c r="F110" s="192" t="s">
        <v>111</v>
      </c>
      <c r="G110" s="132">
        <v>700</v>
      </c>
      <c r="H110" s="132">
        <v>743</v>
      </c>
      <c r="I110" s="204"/>
      <c r="J110" s="204">
        <v>1200</v>
      </c>
      <c r="K110" s="204">
        <v>950</v>
      </c>
      <c r="L110" s="503">
        <v>1100</v>
      </c>
      <c r="M110" s="501">
        <f t="shared" si="2"/>
        <v>150</v>
      </c>
      <c r="N110" s="58"/>
    </row>
    <row r="111" spans="3:16">
      <c r="C111" s="426"/>
      <c r="D111" s="427" t="s">
        <v>269</v>
      </c>
      <c r="E111" s="192"/>
      <c r="F111" s="306" t="s">
        <v>52</v>
      </c>
      <c r="G111" s="132">
        <v>0</v>
      </c>
      <c r="H111" s="132">
        <v>9</v>
      </c>
      <c r="I111" s="204"/>
      <c r="J111" s="204">
        <v>0</v>
      </c>
      <c r="K111" s="204">
        <v>0</v>
      </c>
      <c r="L111" s="365">
        <v>0</v>
      </c>
      <c r="M111" s="467">
        <f t="shared" si="2"/>
        <v>0</v>
      </c>
      <c r="N111" s="408"/>
    </row>
    <row r="112" spans="3:16">
      <c r="C112" s="429" t="s">
        <v>135</v>
      </c>
      <c r="D112" s="428"/>
      <c r="E112" s="206"/>
      <c r="F112" s="207"/>
      <c r="G112" s="135">
        <v>40808</v>
      </c>
      <c r="H112" s="135">
        <v>40783</v>
      </c>
      <c r="I112" s="203"/>
      <c r="J112" s="203">
        <f>J113+J126+J134+J136</f>
        <v>41358</v>
      </c>
      <c r="K112" s="203">
        <f>K113+K126+K134+K136</f>
        <v>39326</v>
      </c>
      <c r="L112" s="496">
        <f>L113+L126+L134+L136</f>
        <v>39196</v>
      </c>
      <c r="M112" s="467">
        <f t="shared" si="2"/>
        <v>-130</v>
      </c>
      <c r="N112" s="408"/>
    </row>
    <row r="113" spans="1:16">
      <c r="C113" s="424">
        <v>3412</v>
      </c>
      <c r="D113" s="458" t="s">
        <v>300</v>
      </c>
      <c r="E113" s="118"/>
      <c r="F113" s="118"/>
      <c r="G113" s="132">
        <v>28700</v>
      </c>
      <c r="H113" s="256">
        <v>28488</v>
      </c>
      <c r="I113" s="209"/>
      <c r="J113" s="244">
        <f>SUM(J114:J125)</f>
        <v>29832</v>
      </c>
      <c r="K113" s="486">
        <f>SUM(K114:K125)</f>
        <v>28050</v>
      </c>
      <c r="L113" s="365">
        <f>SUM(L114:L125)</f>
        <v>28000</v>
      </c>
      <c r="M113" s="467">
        <f t="shared" si="2"/>
        <v>-50</v>
      </c>
      <c r="N113" s="408"/>
    </row>
    <row r="114" spans="1:16">
      <c r="C114" s="425"/>
      <c r="D114" s="422" t="s">
        <v>392</v>
      </c>
      <c r="E114" s="186">
        <v>2590</v>
      </c>
      <c r="F114" s="186" t="s">
        <v>111</v>
      </c>
      <c r="G114" s="119">
        <v>12750</v>
      </c>
      <c r="H114" s="119">
        <v>12842</v>
      </c>
      <c r="I114" s="152"/>
      <c r="J114" s="244">
        <v>13800</v>
      </c>
      <c r="K114" s="486">
        <v>13250</v>
      </c>
      <c r="L114" s="365">
        <v>13250</v>
      </c>
      <c r="M114" s="467">
        <f t="shared" si="2"/>
        <v>0</v>
      </c>
      <c r="N114" s="408"/>
    </row>
    <row r="115" spans="1:16">
      <c r="C115" s="425"/>
      <c r="D115" s="427" t="s">
        <v>393</v>
      </c>
      <c r="E115" s="192">
        <v>2500</v>
      </c>
      <c r="F115" s="192" t="s">
        <v>111</v>
      </c>
      <c r="G115" s="132" t="s">
        <v>136</v>
      </c>
      <c r="H115" s="132" t="s">
        <v>136</v>
      </c>
      <c r="I115" s="146"/>
      <c r="J115" s="146">
        <v>0</v>
      </c>
      <c r="K115" s="209">
        <v>0</v>
      </c>
      <c r="L115" s="365">
        <v>0</v>
      </c>
      <c r="M115" s="467">
        <f t="shared" si="2"/>
        <v>0</v>
      </c>
      <c r="N115" s="408"/>
      <c r="O115" t="s">
        <v>78</v>
      </c>
    </row>
    <row r="116" spans="1:16">
      <c r="C116" s="425"/>
      <c r="D116" s="422" t="s">
        <v>394</v>
      </c>
      <c r="E116" s="186">
        <v>3545</v>
      </c>
      <c r="F116" s="186" t="s">
        <v>111</v>
      </c>
      <c r="G116" s="119">
        <v>8500</v>
      </c>
      <c r="H116" s="119">
        <v>7800</v>
      </c>
      <c r="I116" s="126"/>
      <c r="J116" s="126">
        <v>7000</v>
      </c>
      <c r="K116" s="152">
        <v>6500</v>
      </c>
      <c r="L116" s="365">
        <v>6500</v>
      </c>
      <c r="M116" s="467">
        <f t="shared" si="2"/>
        <v>0</v>
      </c>
      <c r="N116" s="408"/>
    </row>
    <row r="117" spans="1:16">
      <c r="C117" s="425"/>
      <c r="D117" s="422" t="s">
        <v>395</v>
      </c>
      <c r="E117" s="186">
        <v>2500</v>
      </c>
      <c r="F117" s="186" t="s">
        <v>111</v>
      </c>
      <c r="G117" s="119" t="s">
        <v>190</v>
      </c>
      <c r="H117" s="119" t="s">
        <v>190</v>
      </c>
      <c r="I117" s="126"/>
      <c r="J117" s="126">
        <v>0</v>
      </c>
      <c r="K117" s="152">
        <v>0</v>
      </c>
      <c r="L117" s="365">
        <v>0</v>
      </c>
      <c r="M117" s="467">
        <f t="shared" si="2"/>
        <v>0</v>
      </c>
      <c r="N117" s="408"/>
    </row>
    <row r="118" spans="1:16">
      <c r="C118" s="425"/>
      <c r="D118" s="422" t="s">
        <v>396</v>
      </c>
      <c r="E118" s="186" t="s">
        <v>0</v>
      </c>
      <c r="F118" s="186" t="s">
        <v>111</v>
      </c>
      <c r="G118" s="119">
        <v>350</v>
      </c>
      <c r="H118" s="119">
        <v>233</v>
      </c>
      <c r="I118" s="126"/>
      <c r="J118" s="126">
        <v>100</v>
      </c>
      <c r="K118" s="152">
        <v>100</v>
      </c>
      <c r="L118" s="365">
        <v>100</v>
      </c>
      <c r="M118" s="467">
        <f t="shared" si="2"/>
        <v>0</v>
      </c>
      <c r="N118" s="408"/>
    </row>
    <row r="119" spans="1:16">
      <c r="C119" s="425"/>
      <c r="D119" s="422" t="s">
        <v>467</v>
      </c>
      <c r="E119" s="186">
        <v>5105</v>
      </c>
      <c r="F119" s="186" t="s">
        <v>39</v>
      </c>
      <c r="G119" s="120">
        <v>200</v>
      </c>
      <c r="H119" s="120">
        <v>525</v>
      </c>
      <c r="I119" s="127"/>
      <c r="J119" s="126">
        <v>1232</v>
      </c>
      <c r="K119" s="487">
        <v>900</v>
      </c>
      <c r="L119" s="366">
        <v>900</v>
      </c>
      <c r="M119" s="467">
        <f t="shared" si="2"/>
        <v>0</v>
      </c>
      <c r="N119" s="408"/>
    </row>
    <row r="120" spans="1:16">
      <c r="C120" s="425"/>
      <c r="D120" s="422" t="s">
        <v>468</v>
      </c>
      <c r="E120" s="186">
        <v>2500</v>
      </c>
      <c r="F120" s="186" t="s">
        <v>39</v>
      </c>
      <c r="G120" s="120" t="s">
        <v>191</v>
      </c>
      <c r="H120" s="276" t="s">
        <v>273</v>
      </c>
      <c r="I120" s="127"/>
      <c r="J120" s="275">
        <v>0</v>
      </c>
      <c r="K120" s="488">
        <v>0</v>
      </c>
      <c r="L120" s="366">
        <v>0</v>
      </c>
      <c r="M120" s="467">
        <f t="shared" si="2"/>
        <v>0</v>
      </c>
      <c r="N120" s="408"/>
    </row>
    <row r="121" spans="1:16">
      <c r="C121" s="425"/>
      <c r="D121" s="422" t="s">
        <v>397</v>
      </c>
      <c r="E121" s="186"/>
      <c r="F121" s="186" t="s">
        <v>111</v>
      </c>
      <c r="G121" s="119">
        <v>2700</v>
      </c>
      <c r="H121" s="119">
        <v>2700</v>
      </c>
      <c r="I121" s="126"/>
      <c r="J121" s="126">
        <v>2700</v>
      </c>
      <c r="K121" s="152">
        <v>2700</v>
      </c>
      <c r="L121" s="366">
        <v>2650</v>
      </c>
      <c r="M121" s="467">
        <f t="shared" si="2"/>
        <v>-50</v>
      </c>
      <c r="N121" s="58"/>
      <c r="O121" t="s">
        <v>78</v>
      </c>
      <c r="P121" t="s">
        <v>78</v>
      </c>
    </row>
    <row r="122" spans="1:16">
      <c r="C122" s="425"/>
      <c r="D122" s="422" t="s">
        <v>469</v>
      </c>
      <c r="E122" s="208" t="s">
        <v>138</v>
      </c>
      <c r="F122" s="186" t="s">
        <v>39</v>
      </c>
      <c r="G122" s="124">
        <v>1700</v>
      </c>
      <c r="H122" s="124">
        <v>2520</v>
      </c>
      <c r="I122" s="128"/>
      <c r="J122" s="128">
        <v>4900</v>
      </c>
      <c r="K122" s="489">
        <v>4500</v>
      </c>
      <c r="L122" s="366">
        <v>4500</v>
      </c>
      <c r="M122" s="467">
        <f t="shared" si="2"/>
        <v>0</v>
      </c>
      <c r="N122" s="408"/>
    </row>
    <row r="123" spans="1:16">
      <c r="C123" s="425"/>
      <c r="D123" s="422" t="s">
        <v>398</v>
      </c>
      <c r="E123" s="186">
        <v>2500</v>
      </c>
      <c r="F123" s="210"/>
      <c r="G123" s="145" t="s">
        <v>225</v>
      </c>
      <c r="H123" s="145" t="s">
        <v>274</v>
      </c>
      <c r="I123" s="243"/>
      <c r="J123" s="244">
        <v>0</v>
      </c>
      <c r="K123" s="490">
        <v>0</v>
      </c>
      <c r="L123" s="365">
        <v>0</v>
      </c>
      <c r="M123" s="467">
        <f t="shared" si="2"/>
        <v>0</v>
      </c>
      <c r="N123" s="408"/>
      <c r="O123" t="s">
        <v>78</v>
      </c>
    </row>
    <row r="124" spans="1:16">
      <c r="B124" s="582"/>
      <c r="C124" s="425"/>
      <c r="D124" s="422" t="s">
        <v>399</v>
      </c>
      <c r="E124" s="186">
        <v>3548</v>
      </c>
      <c r="F124" s="210" t="s">
        <v>39</v>
      </c>
      <c r="G124" s="119">
        <v>100</v>
      </c>
      <c r="H124" s="119">
        <v>100</v>
      </c>
      <c r="I124" s="129"/>
      <c r="J124" s="129">
        <v>100</v>
      </c>
      <c r="K124" s="205">
        <v>100</v>
      </c>
      <c r="L124" s="365">
        <v>100</v>
      </c>
      <c r="M124" s="467">
        <f t="shared" si="2"/>
        <v>0</v>
      </c>
      <c r="N124" s="408"/>
    </row>
    <row r="125" spans="1:16">
      <c r="B125" s="582"/>
      <c r="C125" s="426"/>
      <c r="D125" s="422" t="s">
        <v>400</v>
      </c>
      <c r="E125" s="186"/>
      <c r="F125" s="522" t="s">
        <v>52</v>
      </c>
      <c r="G125" s="132">
        <v>0</v>
      </c>
      <c r="H125" s="132">
        <v>18</v>
      </c>
      <c r="I125" s="204"/>
      <c r="J125" s="204">
        <v>0</v>
      </c>
      <c r="K125" s="205">
        <v>0</v>
      </c>
      <c r="L125" s="365">
        <v>0</v>
      </c>
      <c r="M125" s="467">
        <f t="shared" si="2"/>
        <v>0</v>
      </c>
      <c r="N125" s="408"/>
    </row>
    <row r="126" spans="1:16">
      <c r="C126" s="424">
        <v>3419</v>
      </c>
      <c r="D126" s="422" t="s">
        <v>301</v>
      </c>
      <c r="E126" s="186"/>
      <c r="F126" s="186" t="s">
        <v>111</v>
      </c>
      <c r="G126" s="132">
        <v>6670</v>
      </c>
      <c r="H126" s="132">
        <v>6670</v>
      </c>
      <c r="I126" s="132"/>
      <c r="J126" s="132">
        <f>J127+J128+J133</f>
        <v>6370</v>
      </c>
      <c r="K126" s="204">
        <f>K127+K128+K133</f>
        <v>6370</v>
      </c>
      <c r="L126" s="365">
        <f>L127+L128+L133</f>
        <v>6290</v>
      </c>
      <c r="M126" s="467">
        <f t="shared" si="2"/>
        <v>-80</v>
      </c>
      <c r="N126" s="408"/>
    </row>
    <row r="127" spans="1:16">
      <c r="A127" s="593"/>
      <c r="C127" s="459"/>
      <c r="D127" s="422" t="s">
        <v>401</v>
      </c>
      <c r="E127" s="186">
        <v>5205</v>
      </c>
      <c r="F127" s="118"/>
      <c r="G127" s="131">
        <v>3500</v>
      </c>
      <c r="H127" s="131">
        <v>3500</v>
      </c>
      <c r="I127" s="131"/>
      <c r="J127" s="131">
        <v>3500</v>
      </c>
      <c r="K127" s="491">
        <v>3500</v>
      </c>
      <c r="L127" s="365">
        <v>3500</v>
      </c>
      <c r="M127" s="467">
        <f t="shared" si="2"/>
        <v>0</v>
      </c>
      <c r="N127" s="408"/>
    </row>
    <row r="128" spans="1:16">
      <c r="A128" s="593"/>
      <c r="B128" s="514"/>
      <c r="C128" s="459"/>
      <c r="D128" s="422" t="s">
        <v>402</v>
      </c>
      <c r="E128" s="186">
        <v>5207</v>
      </c>
      <c r="F128" s="118"/>
      <c r="G128" s="123">
        <v>2870</v>
      </c>
      <c r="H128" s="123">
        <v>2870</v>
      </c>
      <c r="I128" s="123"/>
      <c r="J128" s="123">
        <f>SUM(J129:J132)</f>
        <v>2870</v>
      </c>
      <c r="K128" s="484">
        <f>SUM(K129:K132)</f>
        <v>2870</v>
      </c>
      <c r="L128" s="366">
        <f>SUM(L129:L132)</f>
        <v>2790</v>
      </c>
      <c r="M128" s="501">
        <f t="shared" si="2"/>
        <v>-80</v>
      </c>
      <c r="N128" s="408"/>
    </row>
    <row r="129" spans="3:15">
      <c r="C129" s="425"/>
      <c r="D129" s="422" t="s">
        <v>403</v>
      </c>
      <c r="E129" s="118"/>
      <c r="F129" s="118"/>
      <c r="G129" s="123">
        <v>1900</v>
      </c>
      <c r="H129" s="123">
        <v>1900</v>
      </c>
      <c r="I129" s="123"/>
      <c r="J129" s="123">
        <v>1900</v>
      </c>
      <c r="K129" s="484">
        <v>1900</v>
      </c>
      <c r="L129" s="366">
        <v>1850</v>
      </c>
      <c r="M129" s="467">
        <f t="shared" si="2"/>
        <v>-50</v>
      </c>
      <c r="N129" s="58"/>
    </row>
    <row r="130" spans="3:15">
      <c r="C130" s="425"/>
      <c r="D130" s="422" t="s">
        <v>404</v>
      </c>
      <c r="E130" s="118"/>
      <c r="F130" s="118"/>
      <c r="G130" s="123">
        <v>360</v>
      </c>
      <c r="H130" s="123">
        <v>360</v>
      </c>
      <c r="I130" s="123"/>
      <c r="J130" s="123">
        <v>360</v>
      </c>
      <c r="K130" s="484">
        <v>360</v>
      </c>
      <c r="L130" s="365">
        <v>350</v>
      </c>
      <c r="M130" s="467">
        <f t="shared" si="2"/>
        <v>-10</v>
      </c>
      <c r="N130" s="408"/>
      <c r="O130" t="s">
        <v>78</v>
      </c>
    </row>
    <row r="131" spans="3:15">
      <c r="C131" s="425"/>
      <c r="D131" s="422" t="s">
        <v>405</v>
      </c>
      <c r="E131" s="118"/>
      <c r="F131" s="118"/>
      <c r="G131" s="123">
        <v>360</v>
      </c>
      <c r="H131" s="123">
        <v>360</v>
      </c>
      <c r="I131" s="123"/>
      <c r="J131" s="123">
        <v>360</v>
      </c>
      <c r="K131" s="484">
        <v>360</v>
      </c>
      <c r="L131" s="365">
        <v>350</v>
      </c>
      <c r="M131" s="467">
        <f t="shared" si="2"/>
        <v>-10</v>
      </c>
      <c r="N131" s="408"/>
    </row>
    <row r="132" spans="3:15">
      <c r="C132" s="425"/>
      <c r="D132" s="422" t="s">
        <v>406</v>
      </c>
      <c r="E132" s="186"/>
      <c r="F132" s="118"/>
      <c r="G132" s="123">
        <v>250</v>
      </c>
      <c r="H132" s="123">
        <v>250</v>
      </c>
      <c r="I132" s="123"/>
      <c r="J132" s="123">
        <v>250</v>
      </c>
      <c r="K132" s="484">
        <v>250</v>
      </c>
      <c r="L132" s="365">
        <v>240</v>
      </c>
      <c r="M132" s="467">
        <f t="shared" si="2"/>
        <v>-10</v>
      </c>
      <c r="N132" s="408"/>
    </row>
    <row r="133" spans="3:15">
      <c r="C133" s="426"/>
      <c r="D133" s="422" t="s">
        <v>407</v>
      </c>
      <c r="E133" s="186">
        <v>2500</v>
      </c>
      <c r="F133" s="118"/>
      <c r="G133" s="132" t="s">
        <v>191</v>
      </c>
      <c r="H133" s="132" t="s">
        <v>191</v>
      </c>
      <c r="I133" s="132"/>
      <c r="J133" s="123">
        <v>0</v>
      </c>
      <c r="K133" s="484">
        <v>0</v>
      </c>
      <c r="L133" s="365">
        <v>0</v>
      </c>
      <c r="M133" s="467">
        <f t="shared" si="2"/>
        <v>0</v>
      </c>
      <c r="N133" s="408"/>
    </row>
    <row r="134" spans="3:15">
      <c r="C134" s="424">
        <v>3421</v>
      </c>
      <c r="D134" s="422" t="s">
        <v>302</v>
      </c>
      <c r="E134" s="186"/>
      <c r="F134" s="118"/>
      <c r="G134" s="123">
        <v>5278</v>
      </c>
      <c r="H134" s="123">
        <v>5465</v>
      </c>
      <c r="I134" s="123"/>
      <c r="J134" s="123">
        <f>J135</f>
        <v>5001</v>
      </c>
      <c r="K134" s="484">
        <f>K135</f>
        <v>4751</v>
      </c>
      <c r="L134" s="365">
        <f>L135</f>
        <v>4751</v>
      </c>
      <c r="M134" s="467">
        <f t="shared" si="2"/>
        <v>0</v>
      </c>
      <c r="N134" s="408"/>
    </row>
    <row r="135" spans="3:15">
      <c r="C135" s="426"/>
      <c r="D135" s="422" t="s">
        <v>408</v>
      </c>
      <c r="E135" s="186">
        <v>2580</v>
      </c>
      <c r="F135" s="186" t="s">
        <v>111</v>
      </c>
      <c r="G135" s="119">
        <v>5278</v>
      </c>
      <c r="H135" s="119">
        <v>5465</v>
      </c>
      <c r="I135" s="119"/>
      <c r="J135" s="119">
        <v>5001</v>
      </c>
      <c r="K135" s="129">
        <v>4751</v>
      </c>
      <c r="L135" s="365">
        <v>4751</v>
      </c>
      <c r="M135" s="467">
        <f t="shared" si="2"/>
        <v>0</v>
      </c>
      <c r="N135" s="408"/>
    </row>
    <row r="136" spans="3:15">
      <c r="C136" s="79">
        <v>3429</v>
      </c>
      <c r="D136" s="422" t="s">
        <v>303</v>
      </c>
      <c r="E136" s="186">
        <v>9002</v>
      </c>
      <c r="F136" s="338" t="s">
        <v>493</v>
      </c>
      <c r="G136" s="120">
        <v>160</v>
      </c>
      <c r="H136" s="120">
        <v>160</v>
      </c>
      <c r="I136" s="120"/>
      <c r="J136" s="120">
        <v>155</v>
      </c>
      <c r="K136" s="133">
        <v>155</v>
      </c>
      <c r="L136" s="365">
        <v>155</v>
      </c>
      <c r="M136" s="467">
        <f t="shared" si="2"/>
        <v>0</v>
      </c>
      <c r="N136" s="408"/>
    </row>
    <row r="137" spans="3:15">
      <c r="C137" s="457" t="s">
        <v>139</v>
      </c>
      <c r="D137" s="428"/>
      <c r="E137" s="211"/>
      <c r="F137" s="182" t="s">
        <v>140</v>
      </c>
      <c r="G137" s="135">
        <v>1213</v>
      </c>
      <c r="H137" s="135">
        <v>2586</v>
      </c>
      <c r="I137" s="135"/>
      <c r="J137" s="135">
        <f>SUM(J138:J140)</f>
        <v>1227</v>
      </c>
      <c r="K137" s="203">
        <f>SUM(K138:K140)</f>
        <v>1227</v>
      </c>
      <c r="L137" s="496">
        <f>SUM(L138:L140)</f>
        <v>1227</v>
      </c>
      <c r="M137" s="467">
        <f t="shared" si="2"/>
        <v>0</v>
      </c>
      <c r="N137" s="408"/>
    </row>
    <row r="138" spans="3:15">
      <c r="C138" s="79">
        <v>3512</v>
      </c>
      <c r="D138" s="422" t="s">
        <v>304</v>
      </c>
      <c r="E138" s="186" t="s">
        <v>105</v>
      </c>
      <c r="F138" s="186"/>
      <c r="G138" s="120">
        <v>513</v>
      </c>
      <c r="H138" s="120">
        <v>513</v>
      </c>
      <c r="I138" s="127"/>
      <c r="J138" s="127">
        <v>527</v>
      </c>
      <c r="K138" s="487">
        <v>527</v>
      </c>
      <c r="L138" s="177">
        <v>527</v>
      </c>
      <c r="M138" s="467">
        <f t="shared" si="2"/>
        <v>0</v>
      </c>
      <c r="N138" s="408"/>
    </row>
    <row r="139" spans="3:15">
      <c r="C139" s="79">
        <v>3513</v>
      </c>
      <c r="D139" s="422" t="s">
        <v>305</v>
      </c>
      <c r="E139" s="186" t="s">
        <v>105</v>
      </c>
      <c r="F139" s="186"/>
      <c r="G139" s="119">
        <v>700</v>
      </c>
      <c r="H139" s="119">
        <v>1573</v>
      </c>
      <c r="I139" s="126"/>
      <c r="J139" s="126">
        <v>700</v>
      </c>
      <c r="K139" s="152">
        <v>700</v>
      </c>
      <c r="L139" s="365">
        <v>700</v>
      </c>
      <c r="M139" s="467">
        <f t="shared" si="2"/>
        <v>0</v>
      </c>
      <c r="N139" s="408"/>
    </row>
    <row r="140" spans="3:15">
      <c r="C140" s="79">
        <v>3522</v>
      </c>
      <c r="D140" s="422" t="s">
        <v>306</v>
      </c>
      <c r="E140" s="220"/>
      <c r="F140" s="186"/>
      <c r="G140" s="119">
        <v>0</v>
      </c>
      <c r="H140" s="119">
        <v>500</v>
      </c>
      <c r="I140" s="126"/>
      <c r="J140" s="126">
        <v>0</v>
      </c>
      <c r="K140" s="152">
        <v>0</v>
      </c>
      <c r="L140" s="365">
        <v>0</v>
      </c>
      <c r="M140" s="467">
        <f t="shared" si="2"/>
        <v>0</v>
      </c>
      <c r="N140" s="408"/>
    </row>
    <row r="141" spans="3:15">
      <c r="C141" s="429" t="s">
        <v>141</v>
      </c>
      <c r="D141" s="428"/>
      <c r="E141" s="212"/>
      <c r="F141" s="211"/>
      <c r="G141" s="135">
        <v>36472</v>
      </c>
      <c r="H141" s="135">
        <v>36110</v>
      </c>
      <c r="I141" s="135"/>
      <c r="J141" s="135">
        <f>J142+J146+J149+J159+J162</f>
        <v>41891</v>
      </c>
      <c r="K141" s="203">
        <f>K142++K146+K149+K159+K162</f>
        <v>40009</v>
      </c>
      <c r="L141" s="496">
        <f>L142++L146+L149+L159+L162</f>
        <v>33784</v>
      </c>
      <c r="M141" s="467">
        <f t="shared" si="2"/>
        <v>-6225</v>
      </c>
      <c r="N141" s="408"/>
    </row>
    <row r="142" spans="3:15">
      <c r="C142" s="424">
        <v>3612</v>
      </c>
      <c r="D142" s="422" t="s">
        <v>307</v>
      </c>
      <c r="E142" s="186"/>
      <c r="F142" s="186" t="s">
        <v>39</v>
      </c>
      <c r="G142" s="119">
        <v>890</v>
      </c>
      <c r="H142" s="119">
        <v>890</v>
      </c>
      <c r="I142" s="119"/>
      <c r="J142" s="119">
        <f>SUM(J143:J145)</f>
        <v>480</v>
      </c>
      <c r="K142" s="129">
        <f>SUM(K143:K145)</f>
        <v>330</v>
      </c>
      <c r="L142" s="365">
        <f>SUM(L143:L145)</f>
        <v>330</v>
      </c>
      <c r="M142" s="467">
        <f t="shared" si="2"/>
        <v>0</v>
      </c>
      <c r="N142" s="408"/>
    </row>
    <row r="143" spans="3:15">
      <c r="C143" s="425"/>
      <c r="D143" s="422" t="s">
        <v>409</v>
      </c>
      <c r="E143" s="186">
        <v>7182</v>
      </c>
      <c r="F143" s="186"/>
      <c r="G143" s="119">
        <v>400</v>
      </c>
      <c r="H143" s="119">
        <v>400</v>
      </c>
      <c r="I143" s="124"/>
      <c r="J143" s="124">
        <v>400</v>
      </c>
      <c r="K143" s="125">
        <v>250</v>
      </c>
      <c r="L143" s="365">
        <v>250</v>
      </c>
      <c r="M143" s="467">
        <f t="shared" si="2"/>
        <v>0</v>
      </c>
      <c r="N143" s="408"/>
    </row>
    <row r="144" spans="3:15">
      <c r="C144" s="425"/>
      <c r="D144" s="421" t="s">
        <v>410</v>
      </c>
      <c r="E144" s="189">
        <v>7181</v>
      </c>
      <c r="F144" s="189"/>
      <c r="G144" s="128">
        <v>460</v>
      </c>
      <c r="H144" s="128">
        <v>460</v>
      </c>
      <c r="I144" s="128"/>
      <c r="J144" s="128">
        <v>0</v>
      </c>
      <c r="K144" s="489">
        <v>0</v>
      </c>
      <c r="L144" s="365">
        <v>0</v>
      </c>
      <c r="M144" s="467">
        <f t="shared" si="2"/>
        <v>0</v>
      </c>
      <c r="N144" s="408"/>
    </row>
    <row r="145" spans="3:14">
      <c r="C145" s="426"/>
      <c r="D145" s="422" t="s">
        <v>411</v>
      </c>
      <c r="E145" s="213" t="s">
        <v>142</v>
      </c>
      <c r="F145" s="186"/>
      <c r="G145" s="127">
        <v>30</v>
      </c>
      <c r="H145" s="127">
        <v>30</v>
      </c>
      <c r="I145" s="127"/>
      <c r="J145" s="127">
        <v>80</v>
      </c>
      <c r="K145" s="487">
        <v>80</v>
      </c>
      <c r="L145" s="365">
        <v>80</v>
      </c>
      <c r="M145" s="467">
        <f t="shared" si="2"/>
        <v>0</v>
      </c>
      <c r="N145" s="408"/>
    </row>
    <row r="146" spans="3:14">
      <c r="C146" s="424">
        <v>3631</v>
      </c>
      <c r="D146" s="427" t="s">
        <v>308</v>
      </c>
      <c r="E146" s="184"/>
      <c r="F146" s="184" t="s">
        <v>39</v>
      </c>
      <c r="G146" s="146">
        <v>16900</v>
      </c>
      <c r="H146" s="257">
        <v>16412</v>
      </c>
      <c r="I146" s="146"/>
      <c r="J146" s="146">
        <f>SUM(J147:J148)</f>
        <v>16900</v>
      </c>
      <c r="K146" s="209">
        <f>SUM(K147:K148)</f>
        <v>16700</v>
      </c>
      <c r="L146" s="365">
        <f>SUM(L147:L148)</f>
        <v>16190</v>
      </c>
      <c r="M146" s="467">
        <f t="shared" si="2"/>
        <v>-510</v>
      </c>
      <c r="N146" s="408"/>
    </row>
    <row r="147" spans="3:14">
      <c r="C147" s="425"/>
      <c r="D147" s="421" t="s">
        <v>412</v>
      </c>
      <c r="E147" s="189">
        <v>3553</v>
      </c>
      <c r="F147" s="189"/>
      <c r="G147" s="130">
        <v>8700</v>
      </c>
      <c r="H147" s="130">
        <v>8700</v>
      </c>
      <c r="I147" s="130"/>
      <c r="J147" s="130">
        <v>8700</v>
      </c>
      <c r="K147" s="492">
        <v>8700</v>
      </c>
      <c r="L147" s="365">
        <v>8700</v>
      </c>
      <c r="M147" s="467">
        <f t="shared" si="2"/>
        <v>0</v>
      </c>
      <c r="N147" s="408"/>
    </row>
    <row r="148" spans="3:14">
      <c r="C148" s="426"/>
      <c r="D148" s="422" t="s">
        <v>413</v>
      </c>
      <c r="E148" s="186">
        <v>3550</v>
      </c>
      <c r="F148" s="186"/>
      <c r="G148" s="131">
        <v>8200</v>
      </c>
      <c r="H148" s="131">
        <v>7712</v>
      </c>
      <c r="I148" s="131"/>
      <c r="J148" s="131">
        <v>8200</v>
      </c>
      <c r="K148" s="491">
        <v>8000</v>
      </c>
      <c r="L148" s="366">
        <v>7490</v>
      </c>
      <c r="M148" s="501">
        <f t="shared" si="2"/>
        <v>-510</v>
      </c>
      <c r="N148" s="408"/>
    </row>
    <row r="149" spans="3:14">
      <c r="C149" s="424">
        <v>3632</v>
      </c>
      <c r="D149" s="427" t="s">
        <v>309</v>
      </c>
      <c r="E149" s="192"/>
      <c r="F149" s="192" t="s">
        <v>39</v>
      </c>
      <c r="G149" s="146">
        <v>3955</v>
      </c>
      <c r="H149" s="146">
        <v>3955</v>
      </c>
      <c r="I149" s="146"/>
      <c r="J149" s="146">
        <f>J150+J157+J158</f>
        <v>3955</v>
      </c>
      <c r="K149" s="209">
        <f>K150+K157+K158</f>
        <v>3800</v>
      </c>
      <c r="L149" s="365">
        <f>L150+L157+L158</f>
        <v>3700</v>
      </c>
      <c r="M149" s="467">
        <f t="shared" si="2"/>
        <v>-100</v>
      </c>
      <c r="N149" s="408"/>
    </row>
    <row r="150" spans="3:14">
      <c r="C150" s="426"/>
      <c r="D150" s="450" t="s">
        <v>414</v>
      </c>
      <c r="E150" s="193">
        <v>3554</v>
      </c>
      <c r="F150" s="193"/>
      <c r="G150" s="156">
        <v>300</v>
      </c>
      <c r="H150" s="156">
        <v>300</v>
      </c>
      <c r="I150" s="156"/>
      <c r="J150" s="156">
        <v>300</v>
      </c>
      <c r="K150" s="485">
        <v>300</v>
      </c>
      <c r="L150" s="365">
        <v>300</v>
      </c>
      <c r="M150" s="467">
        <f t="shared" si="2"/>
        <v>0</v>
      </c>
      <c r="N150" s="408"/>
    </row>
    <row r="151" spans="3:14">
      <c r="D151" s="137"/>
      <c r="E151" s="194"/>
      <c r="F151" s="194"/>
      <c r="G151" s="150"/>
      <c r="H151" s="150"/>
      <c r="I151" s="150"/>
      <c r="J151" s="150"/>
      <c r="K151" s="150"/>
      <c r="L151" s="117"/>
      <c r="M151" s="58"/>
      <c r="N151" s="408"/>
    </row>
    <row r="152" spans="3:14">
      <c r="D152" s="137"/>
      <c r="E152" s="194"/>
      <c r="F152" s="194"/>
      <c r="G152" s="150"/>
      <c r="H152" s="150"/>
      <c r="I152" s="150"/>
      <c r="J152" s="150"/>
      <c r="K152" s="150"/>
      <c r="L152" s="117"/>
      <c r="M152" s="58"/>
      <c r="N152" s="408"/>
    </row>
    <row r="153" spans="3:14">
      <c r="D153" s="137"/>
      <c r="E153" s="194"/>
      <c r="F153" s="194"/>
      <c r="G153" s="150"/>
      <c r="H153" s="150"/>
      <c r="I153" s="150"/>
      <c r="J153" s="150"/>
      <c r="K153" s="150"/>
      <c r="L153" s="117"/>
      <c r="M153" s="58"/>
      <c r="N153" s="408"/>
    </row>
    <row r="154" spans="3:14">
      <c r="C154" s="424"/>
      <c r="D154" s="414"/>
      <c r="E154" s="214"/>
      <c r="F154" s="215" t="s">
        <v>185</v>
      </c>
      <c r="G154" s="200" t="s">
        <v>83</v>
      </c>
      <c r="H154" s="7" t="s">
        <v>177</v>
      </c>
      <c r="I154" s="46"/>
      <c r="J154" s="290" t="s">
        <v>234</v>
      </c>
      <c r="K154" s="292" t="s">
        <v>230</v>
      </c>
      <c r="L154" s="200" t="s">
        <v>83</v>
      </c>
      <c r="M154" s="472" t="s">
        <v>238</v>
      </c>
      <c r="N154" s="408"/>
    </row>
    <row r="155" spans="3:14">
      <c r="C155" s="425" t="s">
        <v>173</v>
      </c>
      <c r="D155" s="415"/>
      <c r="E155" s="216" t="s">
        <v>187</v>
      </c>
      <c r="F155" s="217" t="s">
        <v>8</v>
      </c>
      <c r="G155" s="181" t="s">
        <v>81</v>
      </c>
      <c r="H155" s="9" t="s">
        <v>7</v>
      </c>
      <c r="I155" s="10"/>
      <c r="J155" s="161" t="s">
        <v>232</v>
      </c>
      <c r="K155" s="293" t="s">
        <v>231</v>
      </c>
      <c r="L155" s="181" t="s">
        <v>81</v>
      </c>
      <c r="M155" s="473" t="s">
        <v>472</v>
      </c>
      <c r="N155" s="408"/>
    </row>
    <row r="156" spans="3:14">
      <c r="C156" s="426"/>
      <c r="D156" s="417"/>
      <c r="E156" s="216"/>
      <c r="F156" s="218"/>
      <c r="G156" s="102">
        <v>2012</v>
      </c>
      <c r="H156" s="13" t="s">
        <v>475</v>
      </c>
      <c r="I156" s="43"/>
      <c r="J156" s="291"/>
      <c r="K156" s="294" t="s">
        <v>232</v>
      </c>
      <c r="L156" s="426">
        <v>2013</v>
      </c>
      <c r="M156" s="159"/>
      <c r="N156" s="408"/>
    </row>
    <row r="157" spans="3:14">
      <c r="C157" s="425">
        <v>3632</v>
      </c>
      <c r="D157" s="427" t="s">
        <v>415</v>
      </c>
      <c r="E157" s="213">
        <v>3551.3555000000001</v>
      </c>
      <c r="F157" s="186"/>
      <c r="G157" s="119">
        <v>3375</v>
      </c>
      <c r="H157" s="119">
        <v>3518</v>
      </c>
      <c r="I157" s="119"/>
      <c r="J157" s="119">
        <v>3655</v>
      </c>
      <c r="K157" s="129">
        <v>3500</v>
      </c>
      <c r="L157" s="366">
        <v>3400</v>
      </c>
      <c r="M157" s="501">
        <f t="shared" ref="M157:M195" si="3">L157-K157</f>
        <v>-100</v>
      </c>
      <c r="N157" s="408"/>
    </row>
    <row r="158" spans="3:14">
      <c r="C158" s="159"/>
      <c r="D158" s="422" t="s">
        <v>416</v>
      </c>
      <c r="E158" s="188">
        <v>2500</v>
      </c>
      <c r="F158" s="186"/>
      <c r="G158" s="119" t="s">
        <v>192</v>
      </c>
      <c r="H158" s="254" t="s">
        <v>275</v>
      </c>
      <c r="I158" s="119"/>
      <c r="J158" s="119">
        <v>0</v>
      </c>
      <c r="K158" s="129">
        <v>0</v>
      </c>
      <c r="L158" s="366">
        <v>0</v>
      </c>
      <c r="M158" s="467">
        <f t="shared" si="3"/>
        <v>0</v>
      </c>
      <c r="N158" s="408"/>
    </row>
    <row r="159" spans="3:14">
      <c r="C159" s="424">
        <v>3635</v>
      </c>
      <c r="D159" s="422" t="s">
        <v>310</v>
      </c>
      <c r="E159" s="186"/>
      <c r="F159" s="219"/>
      <c r="G159" s="119">
        <v>5310</v>
      </c>
      <c r="H159" s="119">
        <v>4694</v>
      </c>
      <c r="I159" s="119"/>
      <c r="J159" s="119">
        <f>SUM(J160:J161)</f>
        <v>10400</v>
      </c>
      <c r="K159" s="129">
        <f>SUM(K160:K161)</f>
        <v>10400</v>
      </c>
      <c r="L159" s="366">
        <f>SUM(L160:L161)</f>
        <v>4900</v>
      </c>
      <c r="M159" s="467">
        <f t="shared" si="3"/>
        <v>-5500</v>
      </c>
      <c r="N159" s="408"/>
    </row>
    <row r="160" spans="3:14">
      <c r="C160" s="425"/>
      <c r="D160" s="422" t="s">
        <v>417</v>
      </c>
      <c r="E160" s="188">
        <v>3200</v>
      </c>
      <c r="F160" s="186" t="s">
        <v>143</v>
      </c>
      <c r="G160" s="119">
        <v>3410</v>
      </c>
      <c r="H160" s="119">
        <v>3410</v>
      </c>
      <c r="I160" s="119"/>
      <c r="J160" s="254">
        <v>5880</v>
      </c>
      <c r="K160" s="259">
        <v>5880</v>
      </c>
      <c r="L160" s="366">
        <v>1880</v>
      </c>
      <c r="M160" s="501">
        <f t="shared" si="3"/>
        <v>-4000</v>
      </c>
      <c r="N160" s="408"/>
    </row>
    <row r="161" spans="1:16">
      <c r="C161" s="426"/>
      <c r="D161" s="422" t="s">
        <v>418</v>
      </c>
      <c r="E161" s="188">
        <v>3170.3171000000002</v>
      </c>
      <c r="F161" s="186" t="s">
        <v>52</v>
      </c>
      <c r="G161" s="119">
        <v>1900</v>
      </c>
      <c r="H161" s="119">
        <v>1284</v>
      </c>
      <c r="I161" s="119"/>
      <c r="J161" s="119">
        <v>4520</v>
      </c>
      <c r="K161" s="129">
        <v>4520</v>
      </c>
      <c r="L161" s="366">
        <v>3020</v>
      </c>
      <c r="M161" s="501">
        <f t="shared" si="3"/>
        <v>-1500</v>
      </c>
      <c r="N161" s="58"/>
    </row>
    <row r="162" spans="1:16">
      <c r="C162" s="424">
        <v>3639</v>
      </c>
      <c r="D162" s="422" t="s">
        <v>311</v>
      </c>
      <c r="E162" s="186"/>
      <c r="F162" s="186"/>
      <c r="G162" s="119">
        <v>9417</v>
      </c>
      <c r="H162" s="254">
        <v>10159</v>
      </c>
      <c r="I162" s="119"/>
      <c r="J162" s="119">
        <f>J163+J164+J165+J166+J170+J175</f>
        <v>10156</v>
      </c>
      <c r="K162" s="129">
        <f>K163+K164+K165+K166+K170+K175</f>
        <v>8779</v>
      </c>
      <c r="L162" s="365">
        <f>L163+L164+L165+L166+L170+L175</f>
        <v>8664</v>
      </c>
      <c r="M162" s="467">
        <f t="shared" si="3"/>
        <v>-115</v>
      </c>
      <c r="N162" s="408"/>
    </row>
    <row r="163" spans="1:16">
      <c r="C163" s="425"/>
      <c r="D163" s="422" t="s">
        <v>419</v>
      </c>
      <c r="E163" s="186">
        <v>3569</v>
      </c>
      <c r="F163" s="186" t="s">
        <v>39</v>
      </c>
      <c r="G163" s="120">
        <v>200</v>
      </c>
      <c r="H163" s="120">
        <v>200</v>
      </c>
      <c r="I163" s="120"/>
      <c r="J163" s="120">
        <v>195</v>
      </c>
      <c r="K163" s="133">
        <v>195</v>
      </c>
      <c r="L163" s="365">
        <v>195</v>
      </c>
      <c r="M163" s="467">
        <f t="shared" si="3"/>
        <v>0</v>
      </c>
      <c r="N163" s="408"/>
    </row>
    <row r="164" spans="1:16">
      <c r="C164" s="425"/>
      <c r="D164" s="422" t="s">
        <v>420</v>
      </c>
      <c r="E164" s="188">
        <v>3567</v>
      </c>
      <c r="F164" s="186" t="s">
        <v>39</v>
      </c>
      <c r="G164" s="120">
        <v>155</v>
      </c>
      <c r="H164" s="120">
        <v>155</v>
      </c>
      <c r="I164" s="120"/>
      <c r="J164" s="120">
        <v>155</v>
      </c>
      <c r="K164" s="133">
        <v>155</v>
      </c>
      <c r="L164" s="365">
        <v>155</v>
      </c>
      <c r="M164" s="467">
        <f t="shared" si="3"/>
        <v>0</v>
      </c>
      <c r="N164" s="408"/>
    </row>
    <row r="165" spans="1:16">
      <c r="C165" s="425"/>
      <c r="D165" s="422" t="s">
        <v>421</v>
      </c>
      <c r="E165" s="186">
        <v>5195</v>
      </c>
      <c r="F165" s="186" t="s">
        <v>39</v>
      </c>
      <c r="G165" s="123">
        <v>800</v>
      </c>
      <c r="H165" s="123">
        <v>644</v>
      </c>
      <c r="I165" s="123"/>
      <c r="J165" s="123">
        <v>800</v>
      </c>
      <c r="K165" s="484">
        <v>600</v>
      </c>
      <c r="L165" s="365">
        <v>600</v>
      </c>
      <c r="M165" s="467">
        <f t="shared" si="3"/>
        <v>0</v>
      </c>
      <c r="N165" s="408"/>
    </row>
    <row r="166" spans="1:16">
      <c r="C166" s="425"/>
      <c r="D166" s="422" t="s">
        <v>422</v>
      </c>
      <c r="E166" s="186" t="s">
        <v>0</v>
      </c>
      <c r="F166" s="186" t="s">
        <v>39</v>
      </c>
      <c r="G166" s="119">
        <v>3472</v>
      </c>
      <c r="H166" s="119">
        <v>3071</v>
      </c>
      <c r="I166" s="119"/>
      <c r="J166" s="119">
        <f>SUM(J167:J169)</f>
        <v>3587</v>
      </c>
      <c r="K166" s="129">
        <f>SUM(K167:K169)</f>
        <v>2410</v>
      </c>
      <c r="L166" s="366">
        <f>SUM(L167:L169)</f>
        <v>2410</v>
      </c>
      <c r="M166" s="467">
        <f t="shared" si="3"/>
        <v>0</v>
      </c>
      <c r="N166" s="408"/>
      <c r="O166" t="s">
        <v>78</v>
      </c>
    </row>
    <row r="167" spans="1:16">
      <c r="C167" s="425"/>
      <c r="D167" s="422" t="s">
        <v>470</v>
      </c>
      <c r="E167" s="208" t="s">
        <v>144</v>
      </c>
      <c r="F167" s="186"/>
      <c r="G167" s="119">
        <v>2000</v>
      </c>
      <c r="H167" s="119">
        <v>1599</v>
      </c>
      <c r="I167" s="119"/>
      <c r="J167" s="119">
        <v>2977</v>
      </c>
      <c r="K167" s="129">
        <v>1800</v>
      </c>
      <c r="L167" s="366">
        <v>1800</v>
      </c>
      <c r="M167" s="467">
        <f t="shared" si="3"/>
        <v>0</v>
      </c>
      <c r="N167" s="408"/>
    </row>
    <row r="168" spans="1:16">
      <c r="C168" s="425"/>
      <c r="D168" s="422" t="s">
        <v>423</v>
      </c>
      <c r="E168" s="186">
        <v>2500</v>
      </c>
      <c r="F168" s="186"/>
      <c r="G168" s="119" t="s">
        <v>193</v>
      </c>
      <c r="H168" s="119" t="s">
        <v>193</v>
      </c>
      <c r="I168" s="119"/>
      <c r="J168" s="119">
        <v>0</v>
      </c>
      <c r="K168" s="129">
        <v>0</v>
      </c>
      <c r="L168" s="365">
        <v>0</v>
      </c>
      <c r="M168" s="467">
        <f t="shared" si="3"/>
        <v>0</v>
      </c>
      <c r="N168" s="408"/>
    </row>
    <row r="169" spans="1:16">
      <c r="C169" s="425"/>
      <c r="D169" s="422" t="s">
        <v>424</v>
      </c>
      <c r="E169" s="186">
        <v>5143.5144</v>
      </c>
      <c r="F169" s="186"/>
      <c r="G169" s="120">
        <v>650</v>
      </c>
      <c r="H169" s="120">
        <v>650</v>
      </c>
      <c r="I169" s="120"/>
      <c r="J169" s="120">
        <v>610</v>
      </c>
      <c r="K169" s="133">
        <v>610</v>
      </c>
      <c r="L169" s="365">
        <v>610</v>
      </c>
      <c r="M169" s="467">
        <f t="shared" si="3"/>
        <v>0</v>
      </c>
      <c r="N169" s="408"/>
      <c r="O169" t="s">
        <v>78</v>
      </c>
    </row>
    <row r="170" spans="1:16">
      <c r="C170" s="425"/>
      <c r="D170" s="422" t="s">
        <v>425</v>
      </c>
      <c r="E170" s="220"/>
      <c r="F170" s="186"/>
      <c r="G170" s="119">
        <v>4690</v>
      </c>
      <c r="H170" s="254">
        <v>5989</v>
      </c>
      <c r="I170" s="119"/>
      <c r="J170" s="119">
        <f>SUM(J171:J174)</f>
        <v>5319</v>
      </c>
      <c r="K170" s="129">
        <f>SUM(K171:K174)</f>
        <v>5319</v>
      </c>
      <c r="L170" s="365">
        <f>SUM(L171:L174)</f>
        <v>5204</v>
      </c>
      <c r="M170" s="467">
        <f t="shared" si="3"/>
        <v>-115</v>
      </c>
      <c r="N170" s="408"/>
    </row>
    <row r="171" spans="1:16" ht="12.75" customHeight="1">
      <c r="C171" s="425"/>
      <c r="D171" s="422" t="s">
        <v>426</v>
      </c>
      <c r="E171" s="220">
        <v>5411</v>
      </c>
      <c r="F171" s="186" t="s">
        <v>146</v>
      </c>
      <c r="G171" s="119">
        <v>1846</v>
      </c>
      <c r="H171" s="254">
        <v>1346</v>
      </c>
      <c r="I171" s="119"/>
      <c r="J171" s="119">
        <v>1815</v>
      </c>
      <c r="K171" s="129">
        <v>1815</v>
      </c>
      <c r="L171" s="366">
        <v>1700</v>
      </c>
      <c r="M171" s="501">
        <f t="shared" si="3"/>
        <v>-115</v>
      </c>
      <c r="N171" s="408"/>
    </row>
    <row r="172" spans="1:16">
      <c r="C172" s="425"/>
      <c r="D172" s="422" t="s">
        <v>427</v>
      </c>
      <c r="E172" s="220">
        <v>5411</v>
      </c>
      <c r="F172" s="260" t="s">
        <v>493</v>
      </c>
      <c r="G172" s="119">
        <v>1376</v>
      </c>
      <c r="H172" s="119">
        <v>3126</v>
      </c>
      <c r="I172" s="119"/>
      <c r="J172" s="119">
        <v>2615</v>
      </c>
      <c r="K172" s="129">
        <v>2615</v>
      </c>
      <c r="L172" s="365">
        <v>2615</v>
      </c>
      <c r="M172" s="467">
        <f t="shared" si="3"/>
        <v>0</v>
      </c>
      <c r="N172" s="408"/>
    </row>
    <row r="173" spans="1:16">
      <c r="C173" s="425"/>
      <c r="D173" s="422" t="s">
        <v>428</v>
      </c>
      <c r="E173" s="220">
        <v>5411</v>
      </c>
      <c r="F173" s="260" t="s">
        <v>493</v>
      </c>
      <c r="G173" s="120">
        <v>468</v>
      </c>
      <c r="H173" s="119">
        <v>1066</v>
      </c>
      <c r="I173" s="120"/>
      <c r="J173" s="120">
        <v>889</v>
      </c>
      <c r="K173" s="133">
        <v>889</v>
      </c>
      <c r="L173" s="365">
        <v>889</v>
      </c>
      <c r="M173" s="467">
        <f t="shared" si="3"/>
        <v>0</v>
      </c>
      <c r="N173" s="408"/>
    </row>
    <row r="174" spans="1:16">
      <c r="B174" s="614"/>
      <c r="C174" s="425"/>
      <c r="D174" s="422" t="s">
        <v>429</v>
      </c>
      <c r="E174" s="220">
        <v>2500</v>
      </c>
      <c r="F174" s="186"/>
      <c r="G174" s="120" t="s">
        <v>132</v>
      </c>
      <c r="H174" s="276" t="s">
        <v>276</v>
      </c>
      <c r="I174" s="120"/>
      <c r="J174" s="120">
        <v>0</v>
      </c>
      <c r="K174" s="133">
        <v>0</v>
      </c>
      <c r="L174" s="365">
        <v>0</v>
      </c>
      <c r="M174" s="467">
        <f t="shared" si="3"/>
        <v>0</v>
      </c>
      <c r="N174" s="408"/>
    </row>
    <row r="175" spans="1:16">
      <c r="A175" s="593"/>
      <c r="B175" s="614"/>
      <c r="C175" s="430"/>
      <c r="D175" s="422" t="s">
        <v>430</v>
      </c>
      <c r="E175" s="186" t="s">
        <v>0</v>
      </c>
      <c r="F175" s="186" t="s">
        <v>143</v>
      </c>
      <c r="G175" s="120">
        <v>100</v>
      </c>
      <c r="H175" s="120">
        <v>100</v>
      </c>
      <c r="I175" s="120"/>
      <c r="J175" s="120">
        <v>100</v>
      </c>
      <c r="K175" s="133">
        <v>100</v>
      </c>
      <c r="L175" s="365">
        <v>100</v>
      </c>
      <c r="M175" s="467">
        <f t="shared" si="3"/>
        <v>0</v>
      </c>
      <c r="N175" s="408"/>
      <c r="P175" t="s">
        <v>78</v>
      </c>
    </row>
    <row r="176" spans="1:16">
      <c r="A176" s="593"/>
      <c r="B176" s="515"/>
      <c r="C176" s="429" t="s">
        <v>148</v>
      </c>
      <c r="D176" s="428"/>
      <c r="E176" s="212"/>
      <c r="F176" s="211"/>
      <c r="G176" s="135">
        <v>82990</v>
      </c>
      <c r="H176" s="135">
        <v>83529</v>
      </c>
      <c r="I176" s="135"/>
      <c r="J176" s="135">
        <f>J177+J178+J179+J180+J181+J182+J185+J186+J189+J190+J195</f>
        <v>83335</v>
      </c>
      <c r="K176" s="203">
        <f>K177+K178+K179+K180+K181+K182+K185+K186+K189+K190+K195</f>
        <v>79140</v>
      </c>
      <c r="L176" s="496">
        <f>L177+L178+L179+L180+L181+L182+L185+L186+L189+L190+L195</f>
        <v>78140</v>
      </c>
      <c r="M176" s="467">
        <f t="shared" si="3"/>
        <v>-1000</v>
      </c>
      <c r="N176" s="408"/>
    </row>
    <row r="177" spans="1:18">
      <c r="A177" s="296"/>
      <c r="C177" s="79">
        <v>3719</v>
      </c>
      <c r="D177" s="422" t="s">
        <v>312</v>
      </c>
      <c r="E177" s="220">
        <v>2111</v>
      </c>
      <c r="F177" s="186" t="s">
        <v>100</v>
      </c>
      <c r="G177" s="119" t="s">
        <v>0</v>
      </c>
      <c r="H177" s="119">
        <v>148</v>
      </c>
      <c r="I177" s="119"/>
      <c r="J177" s="119">
        <v>0</v>
      </c>
      <c r="K177" s="129">
        <v>0</v>
      </c>
      <c r="L177" s="365">
        <v>0</v>
      </c>
      <c r="M177" s="467">
        <f t="shared" si="3"/>
        <v>0</v>
      </c>
      <c r="N177" s="408"/>
    </row>
    <row r="178" spans="1:18">
      <c r="C178" s="79">
        <v>3721</v>
      </c>
      <c r="D178" s="422" t="s">
        <v>313</v>
      </c>
      <c r="E178" s="186">
        <v>2123</v>
      </c>
      <c r="F178" s="186" t="s">
        <v>39</v>
      </c>
      <c r="G178" s="119">
        <v>1000</v>
      </c>
      <c r="H178" s="119">
        <v>1000</v>
      </c>
      <c r="I178" s="119"/>
      <c r="J178" s="119">
        <v>1000</v>
      </c>
      <c r="K178" s="129">
        <v>1000</v>
      </c>
      <c r="L178" s="365">
        <v>1000</v>
      </c>
      <c r="M178" s="467">
        <f t="shared" si="3"/>
        <v>0</v>
      </c>
      <c r="N178" s="408"/>
    </row>
    <row r="179" spans="1:18">
      <c r="C179" s="79">
        <v>3722</v>
      </c>
      <c r="D179" s="422" t="s">
        <v>314</v>
      </c>
      <c r="E179" s="186">
        <v>2125.2125999999998</v>
      </c>
      <c r="F179" s="186" t="s">
        <v>39</v>
      </c>
      <c r="G179" s="119">
        <v>15800</v>
      </c>
      <c r="H179" s="119">
        <v>14853</v>
      </c>
      <c r="I179" s="119"/>
      <c r="J179" s="119">
        <v>15800</v>
      </c>
      <c r="K179" s="129">
        <v>15800</v>
      </c>
      <c r="L179" s="365">
        <v>15800</v>
      </c>
      <c r="M179" s="467">
        <f t="shared" si="3"/>
        <v>0</v>
      </c>
      <c r="N179" s="408"/>
    </row>
    <row r="180" spans="1:18">
      <c r="C180" s="79">
        <v>3723</v>
      </c>
      <c r="D180" s="422" t="s">
        <v>315</v>
      </c>
      <c r="E180" s="188">
        <v>2120</v>
      </c>
      <c r="F180" s="186" t="s">
        <v>39</v>
      </c>
      <c r="G180" s="119">
        <v>9300</v>
      </c>
      <c r="H180" s="119">
        <v>9300</v>
      </c>
      <c r="I180" s="119"/>
      <c r="J180" s="119">
        <v>9300</v>
      </c>
      <c r="K180" s="129">
        <v>8300</v>
      </c>
      <c r="L180" s="365">
        <v>8300</v>
      </c>
      <c r="M180" s="467">
        <f t="shared" si="3"/>
        <v>0</v>
      </c>
      <c r="N180" s="408"/>
    </row>
    <row r="181" spans="1:18">
      <c r="C181" s="79">
        <v>3725</v>
      </c>
      <c r="D181" s="422" t="s">
        <v>316</v>
      </c>
      <c r="E181" s="186"/>
      <c r="F181" s="260" t="s">
        <v>39</v>
      </c>
      <c r="G181" s="119">
        <v>17100</v>
      </c>
      <c r="H181" s="119">
        <v>17100</v>
      </c>
      <c r="I181" s="119"/>
      <c r="J181" s="119">
        <v>17645</v>
      </c>
      <c r="K181" s="129">
        <v>17500</v>
      </c>
      <c r="L181" s="365">
        <v>17500</v>
      </c>
      <c r="M181" s="467">
        <f t="shared" si="3"/>
        <v>0</v>
      </c>
      <c r="N181" s="408"/>
      <c r="O181" t="s">
        <v>78</v>
      </c>
    </row>
    <row r="182" spans="1:18">
      <c r="C182" s="424">
        <v>3729</v>
      </c>
      <c r="D182" s="422" t="s">
        <v>317</v>
      </c>
      <c r="E182" s="188"/>
      <c r="F182" s="186" t="s">
        <v>39</v>
      </c>
      <c r="G182" s="119">
        <v>1700</v>
      </c>
      <c r="H182" s="119">
        <v>2697</v>
      </c>
      <c r="I182" s="119"/>
      <c r="J182" s="119">
        <f>J183+J184</f>
        <v>1700</v>
      </c>
      <c r="K182" s="129">
        <f>K183+K184</f>
        <v>1700</v>
      </c>
      <c r="L182" s="365">
        <f>L183+L184</f>
        <v>1700</v>
      </c>
      <c r="M182" s="467">
        <f t="shared" si="3"/>
        <v>0</v>
      </c>
      <c r="N182" s="408"/>
    </row>
    <row r="183" spans="1:18">
      <c r="C183" s="425"/>
      <c r="D183" s="422" t="s">
        <v>431</v>
      </c>
      <c r="E183" s="213">
        <v>2116.2123999999999</v>
      </c>
      <c r="F183" s="186"/>
      <c r="G183" s="123">
        <v>600</v>
      </c>
      <c r="H183" s="123">
        <v>1597</v>
      </c>
      <c r="I183" s="123"/>
      <c r="J183" s="123">
        <v>600</v>
      </c>
      <c r="K183" s="484">
        <v>600</v>
      </c>
      <c r="L183" s="365">
        <v>600</v>
      </c>
      <c r="M183" s="467">
        <f t="shared" si="3"/>
        <v>0</v>
      </c>
      <c r="N183" s="408"/>
    </row>
    <row r="184" spans="1:18">
      <c r="C184" s="426"/>
      <c r="D184" s="422" t="s">
        <v>432</v>
      </c>
      <c r="E184" s="186">
        <v>3120</v>
      </c>
      <c r="F184" s="186"/>
      <c r="G184" s="119">
        <v>1100</v>
      </c>
      <c r="H184" s="119">
        <v>1100</v>
      </c>
      <c r="I184" s="119"/>
      <c r="J184" s="119">
        <v>1100</v>
      </c>
      <c r="K184" s="129">
        <v>1100</v>
      </c>
      <c r="L184" s="365">
        <v>1100</v>
      </c>
      <c r="M184" s="467">
        <f t="shared" si="3"/>
        <v>0</v>
      </c>
      <c r="N184" s="408"/>
    </row>
    <row r="185" spans="1:18">
      <c r="C185" s="79">
        <v>3733</v>
      </c>
      <c r="D185" s="422" t="s">
        <v>318</v>
      </c>
      <c r="E185" s="186">
        <v>2107</v>
      </c>
      <c r="F185" s="186" t="s">
        <v>100</v>
      </c>
      <c r="G185" s="120">
        <v>40</v>
      </c>
      <c r="H185" s="120">
        <v>40</v>
      </c>
      <c r="I185" s="120"/>
      <c r="J185" s="120">
        <v>40</v>
      </c>
      <c r="K185" s="133">
        <v>20</v>
      </c>
      <c r="L185" s="365">
        <v>20</v>
      </c>
      <c r="M185" s="467">
        <f t="shared" si="3"/>
        <v>0</v>
      </c>
      <c r="N185" s="408"/>
    </row>
    <row r="186" spans="1:18">
      <c r="C186" s="424">
        <v>3741</v>
      </c>
      <c r="D186" s="450" t="s">
        <v>319</v>
      </c>
      <c r="E186" s="193"/>
      <c r="F186" s="193"/>
      <c r="G186" s="149">
        <v>12500</v>
      </c>
      <c r="H186" s="149">
        <v>12956</v>
      </c>
      <c r="I186" s="149"/>
      <c r="J186" s="149">
        <f>J187+J188</f>
        <v>12500</v>
      </c>
      <c r="K186" s="157">
        <f>K187+K188</f>
        <v>12000</v>
      </c>
      <c r="L186" s="365">
        <f>L187+L188</f>
        <v>12000</v>
      </c>
      <c r="M186" s="467">
        <f t="shared" si="3"/>
        <v>0</v>
      </c>
      <c r="N186" s="408"/>
    </row>
    <row r="187" spans="1:18">
      <c r="C187" s="425"/>
      <c r="D187" s="421" t="s">
        <v>433</v>
      </c>
      <c r="E187" s="189">
        <v>2510</v>
      </c>
      <c r="F187" s="189" t="s">
        <v>100</v>
      </c>
      <c r="G187" s="124">
        <v>12000</v>
      </c>
      <c r="H187" s="124">
        <v>12456</v>
      </c>
      <c r="I187" s="124"/>
      <c r="J187" s="124">
        <v>12500</v>
      </c>
      <c r="K187" s="125">
        <v>12000</v>
      </c>
      <c r="L187" s="365">
        <v>12000</v>
      </c>
      <c r="M187" s="467">
        <f t="shared" si="3"/>
        <v>0</v>
      </c>
      <c r="N187" s="408"/>
    </row>
    <row r="188" spans="1:18">
      <c r="C188" s="426"/>
      <c r="D188" s="422" t="s">
        <v>434</v>
      </c>
      <c r="E188" s="186">
        <v>2500</v>
      </c>
      <c r="F188" s="186" t="s">
        <v>100</v>
      </c>
      <c r="G188" s="119" t="s">
        <v>137</v>
      </c>
      <c r="H188" s="119" t="s">
        <v>137</v>
      </c>
      <c r="I188" s="119"/>
      <c r="J188" s="119">
        <v>0</v>
      </c>
      <c r="K188" s="129">
        <v>0</v>
      </c>
      <c r="L188" s="365">
        <v>0</v>
      </c>
      <c r="M188" s="467">
        <f t="shared" si="3"/>
        <v>0</v>
      </c>
      <c r="N188" s="408"/>
    </row>
    <row r="189" spans="1:18">
      <c r="C189" s="79">
        <v>3742</v>
      </c>
      <c r="D189" s="427" t="s">
        <v>320</v>
      </c>
      <c r="E189" s="186">
        <v>3561.2082</v>
      </c>
      <c r="F189" s="186" t="s">
        <v>100</v>
      </c>
      <c r="G189" s="119">
        <v>2200</v>
      </c>
      <c r="H189" s="119">
        <v>2200</v>
      </c>
      <c r="I189" s="119"/>
      <c r="J189" s="119">
        <v>2000</v>
      </c>
      <c r="K189" s="129">
        <v>1800</v>
      </c>
      <c r="L189" s="365">
        <v>1800</v>
      </c>
      <c r="M189" s="467">
        <f t="shared" si="3"/>
        <v>0</v>
      </c>
      <c r="N189" s="408"/>
      <c r="R189" t="s">
        <v>78</v>
      </c>
    </row>
    <row r="190" spans="1:18">
      <c r="C190" s="424">
        <v>3745</v>
      </c>
      <c r="D190" s="427" t="s">
        <v>321</v>
      </c>
      <c r="E190" s="192"/>
      <c r="F190" s="192" t="s">
        <v>39</v>
      </c>
      <c r="G190" s="132">
        <v>23000</v>
      </c>
      <c r="H190" s="132">
        <v>22885</v>
      </c>
      <c r="I190" s="132"/>
      <c r="J190" s="132">
        <f>SUM(J191:J193)</f>
        <v>23000</v>
      </c>
      <c r="K190" s="204">
        <f>SUM(K191:K193)</f>
        <v>20700</v>
      </c>
      <c r="L190" s="365">
        <f>SUM(L191:L193)</f>
        <v>19700</v>
      </c>
      <c r="M190" s="467">
        <f t="shared" si="3"/>
        <v>-1000</v>
      </c>
      <c r="N190" s="408"/>
    </row>
    <row r="191" spans="1:18">
      <c r="C191" s="425"/>
      <c r="D191" s="422" t="s">
        <v>435</v>
      </c>
      <c r="E191" s="186" t="s">
        <v>149</v>
      </c>
      <c r="F191" s="186"/>
      <c r="G191" s="119">
        <v>18000</v>
      </c>
      <c r="H191" s="119">
        <v>18700</v>
      </c>
      <c r="I191" s="119"/>
      <c r="J191" s="119">
        <v>20000</v>
      </c>
      <c r="K191" s="129">
        <v>18000</v>
      </c>
      <c r="L191" s="366">
        <v>17000</v>
      </c>
      <c r="M191" s="501">
        <f t="shared" si="3"/>
        <v>-1000</v>
      </c>
      <c r="N191" s="408"/>
    </row>
    <row r="192" spans="1:18">
      <c r="C192" s="425"/>
      <c r="D192" s="422" t="s">
        <v>436</v>
      </c>
      <c r="E192" s="186">
        <v>2500</v>
      </c>
      <c r="F192" s="186"/>
      <c r="G192" s="119" t="s">
        <v>150</v>
      </c>
      <c r="H192" s="254" t="s">
        <v>277</v>
      </c>
      <c r="I192" s="119"/>
      <c r="J192" s="119">
        <v>0</v>
      </c>
      <c r="K192" s="129">
        <v>0</v>
      </c>
      <c r="L192" s="365">
        <v>0</v>
      </c>
      <c r="M192" s="467">
        <f t="shared" si="3"/>
        <v>0</v>
      </c>
      <c r="N192" s="408"/>
    </row>
    <row r="193" spans="3:16">
      <c r="C193" s="425"/>
      <c r="D193" s="422" t="s">
        <v>437</v>
      </c>
      <c r="E193" s="186" t="s">
        <v>151</v>
      </c>
      <c r="F193" s="186"/>
      <c r="G193" s="119">
        <v>3000</v>
      </c>
      <c r="H193" s="119">
        <v>2885</v>
      </c>
      <c r="I193" s="119"/>
      <c r="J193" s="119">
        <v>3000</v>
      </c>
      <c r="K193" s="129">
        <v>2700</v>
      </c>
      <c r="L193" s="365">
        <v>2700</v>
      </c>
      <c r="M193" s="467">
        <f t="shared" si="3"/>
        <v>0</v>
      </c>
      <c r="N193" s="408"/>
      <c r="P193" t="s">
        <v>78</v>
      </c>
    </row>
    <row r="194" spans="3:16">
      <c r="C194" s="426"/>
      <c r="D194" s="422" t="s">
        <v>438</v>
      </c>
      <c r="E194" s="186"/>
      <c r="F194" s="186"/>
      <c r="G194" s="119">
        <v>2200</v>
      </c>
      <c r="H194" s="119">
        <v>1655</v>
      </c>
      <c r="I194" s="119"/>
      <c r="J194" s="119">
        <v>0</v>
      </c>
      <c r="K194" s="129">
        <v>0</v>
      </c>
      <c r="L194" s="365">
        <v>0</v>
      </c>
      <c r="M194" s="467">
        <f t="shared" si="3"/>
        <v>0</v>
      </c>
      <c r="N194" s="408"/>
    </row>
    <row r="195" spans="3:16">
      <c r="C195" s="79">
        <v>3749</v>
      </c>
      <c r="D195" s="450" t="s">
        <v>322</v>
      </c>
      <c r="E195" s="193">
        <v>2113</v>
      </c>
      <c r="F195" s="193" t="s">
        <v>39</v>
      </c>
      <c r="G195" s="156">
        <v>350</v>
      </c>
      <c r="H195" s="156">
        <v>350</v>
      </c>
      <c r="I195" s="156"/>
      <c r="J195" s="156">
        <v>350</v>
      </c>
      <c r="K195" s="485">
        <v>320</v>
      </c>
      <c r="L195" s="365">
        <v>320</v>
      </c>
      <c r="M195" s="467">
        <f t="shared" si="3"/>
        <v>0</v>
      </c>
      <c r="N195" s="408"/>
    </row>
    <row r="196" spans="3:16">
      <c r="D196" s="137"/>
      <c r="E196" s="194"/>
      <c r="F196" s="194"/>
      <c r="G196" s="150"/>
      <c r="H196" s="150"/>
      <c r="I196" s="150"/>
      <c r="J196" s="150"/>
      <c r="K196" s="150"/>
      <c r="L196" s="117"/>
      <c r="M196" s="58"/>
      <c r="N196" s="408"/>
    </row>
    <row r="197" spans="3:16">
      <c r="D197" s="137"/>
      <c r="E197" s="194"/>
      <c r="F197" s="194"/>
      <c r="G197" s="150"/>
      <c r="H197" s="150"/>
      <c r="I197" s="150"/>
      <c r="J197" s="150"/>
      <c r="K197" s="150"/>
      <c r="L197" s="117"/>
      <c r="M197" s="58"/>
      <c r="N197" s="408"/>
    </row>
    <row r="198" spans="3:16">
      <c r="D198" s="137"/>
      <c r="E198" s="194"/>
      <c r="F198" s="194"/>
      <c r="G198" s="150"/>
      <c r="H198" s="150"/>
      <c r="I198" s="150"/>
      <c r="J198" s="150"/>
      <c r="K198" s="150"/>
      <c r="L198" s="117"/>
      <c r="M198" s="58"/>
      <c r="N198" s="408"/>
    </row>
    <row r="199" spans="3:16">
      <c r="D199" s="137"/>
      <c r="E199" s="194"/>
      <c r="F199" s="194"/>
      <c r="G199" s="150"/>
      <c r="H199" s="150"/>
      <c r="I199" s="150"/>
      <c r="J199" s="150"/>
      <c r="K199" s="150"/>
      <c r="L199" s="117"/>
      <c r="M199" s="58"/>
      <c r="N199" s="408"/>
    </row>
    <row r="200" spans="3:16">
      <c r="D200" s="137"/>
      <c r="E200" s="194"/>
      <c r="F200" s="194"/>
      <c r="G200" s="150"/>
      <c r="H200" s="150"/>
      <c r="I200" s="150"/>
      <c r="J200" s="150"/>
      <c r="K200" s="150"/>
      <c r="L200" s="117"/>
      <c r="M200" s="58"/>
      <c r="N200" s="408"/>
    </row>
    <row r="201" spans="3:16">
      <c r="D201" s="137"/>
      <c r="E201" s="194"/>
      <c r="F201" s="194"/>
      <c r="G201" s="150"/>
      <c r="H201" s="150"/>
      <c r="I201" s="150"/>
      <c r="J201" s="150"/>
      <c r="K201" s="150"/>
      <c r="L201" s="117"/>
      <c r="M201" s="58"/>
      <c r="N201" s="408"/>
    </row>
    <row r="202" spans="3:16">
      <c r="D202" s="137"/>
      <c r="E202" s="194"/>
      <c r="F202" s="194"/>
      <c r="G202" s="150"/>
      <c r="H202" s="150"/>
      <c r="I202" s="150"/>
      <c r="J202" s="150"/>
      <c r="K202" s="150"/>
      <c r="L202" s="117"/>
      <c r="M202" s="58"/>
      <c r="N202" s="408"/>
    </row>
    <row r="203" spans="3:16">
      <c r="C203" s="158"/>
      <c r="D203" s="414"/>
      <c r="E203" s="214"/>
      <c r="F203" s="215" t="s">
        <v>185</v>
      </c>
      <c r="G203" s="200" t="s">
        <v>83</v>
      </c>
      <c r="H203" s="7" t="s">
        <v>177</v>
      </c>
      <c r="I203" s="46"/>
      <c r="J203" s="290" t="s">
        <v>234</v>
      </c>
      <c r="K203" s="292" t="s">
        <v>230</v>
      </c>
      <c r="L203" s="200" t="s">
        <v>83</v>
      </c>
      <c r="M203" s="472" t="s">
        <v>238</v>
      </c>
      <c r="N203" s="408"/>
    </row>
    <row r="204" spans="3:16">
      <c r="C204" s="425" t="s">
        <v>173</v>
      </c>
      <c r="D204" s="415"/>
      <c r="E204" s="216" t="s">
        <v>187</v>
      </c>
      <c r="F204" s="217" t="s">
        <v>8</v>
      </c>
      <c r="G204" s="181" t="s">
        <v>81</v>
      </c>
      <c r="H204" s="9" t="s">
        <v>7</v>
      </c>
      <c r="I204" s="10"/>
      <c r="J204" s="161" t="s">
        <v>232</v>
      </c>
      <c r="K204" s="293" t="s">
        <v>231</v>
      </c>
      <c r="L204" s="181" t="s">
        <v>81</v>
      </c>
      <c r="M204" s="473" t="s">
        <v>472</v>
      </c>
      <c r="N204" s="408"/>
    </row>
    <row r="205" spans="3:16">
      <c r="C205" s="159"/>
      <c r="D205" s="417"/>
      <c r="E205" s="217"/>
      <c r="F205" s="217"/>
      <c r="G205" s="65">
        <v>2012</v>
      </c>
      <c r="H205" s="9" t="s">
        <v>475</v>
      </c>
      <c r="I205" s="270"/>
      <c r="J205" s="307"/>
      <c r="K205" s="293" t="s">
        <v>232</v>
      </c>
      <c r="L205" s="426">
        <v>2013</v>
      </c>
      <c r="M205" s="159"/>
      <c r="N205" s="408"/>
    </row>
    <row r="206" spans="3:16">
      <c r="C206" s="464" t="s">
        <v>270</v>
      </c>
      <c r="D206" s="428"/>
      <c r="E206" s="310"/>
      <c r="F206" s="392" t="s">
        <v>140</v>
      </c>
      <c r="G206" s="393">
        <v>0</v>
      </c>
      <c r="H206" s="316">
        <v>830</v>
      </c>
      <c r="I206" s="311"/>
      <c r="J206" s="320">
        <f>SUM(J207:J209)</f>
        <v>0</v>
      </c>
      <c r="K206" s="474">
        <f>SUM(K207:K209)</f>
        <v>0</v>
      </c>
      <c r="L206" s="496">
        <f>SUM(L207:L209)</f>
        <v>0</v>
      </c>
      <c r="M206" s="467">
        <f t="shared" ref="M206:M248" si="4">L206-K206</f>
        <v>0</v>
      </c>
      <c r="N206" s="408"/>
    </row>
    <row r="207" spans="3:16">
      <c r="C207" s="79">
        <v>4182</v>
      </c>
      <c r="D207" s="308" t="s">
        <v>323</v>
      </c>
      <c r="E207" s="309"/>
      <c r="F207" s="309"/>
      <c r="G207" s="394">
        <v>0</v>
      </c>
      <c r="H207" s="317">
        <v>555</v>
      </c>
      <c r="I207" s="79"/>
      <c r="J207" s="321">
        <v>0</v>
      </c>
      <c r="K207" s="475">
        <v>0</v>
      </c>
      <c r="L207" s="365">
        <v>0</v>
      </c>
      <c r="M207" s="467">
        <f t="shared" si="4"/>
        <v>0</v>
      </c>
      <c r="N207" s="408"/>
    </row>
    <row r="208" spans="3:16">
      <c r="C208" s="79">
        <v>4183</v>
      </c>
      <c r="D208" s="308" t="s">
        <v>324</v>
      </c>
      <c r="E208" s="309"/>
      <c r="F208" s="309"/>
      <c r="G208" s="394">
        <v>0</v>
      </c>
      <c r="H208" s="317">
        <v>25</v>
      </c>
      <c r="I208" s="79"/>
      <c r="J208" s="321">
        <v>0</v>
      </c>
      <c r="K208" s="475">
        <v>0</v>
      </c>
      <c r="L208" s="365">
        <v>0</v>
      </c>
      <c r="M208" s="467">
        <f t="shared" si="4"/>
        <v>0</v>
      </c>
      <c r="N208" s="408"/>
    </row>
    <row r="209" spans="3:15">
      <c r="C209" s="79">
        <v>4184</v>
      </c>
      <c r="D209" s="308" t="s">
        <v>325</v>
      </c>
      <c r="E209" s="309"/>
      <c r="F209" s="309"/>
      <c r="G209" s="394">
        <v>0</v>
      </c>
      <c r="H209" s="317">
        <v>250</v>
      </c>
      <c r="I209" s="79"/>
      <c r="J209" s="321">
        <v>0</v>
      </c>
      <c r="K209" s="475">
        <v>0</v>
      </c>
      <c r="L209" s="365">
        <v>0</v>
      </c>
      <c r="M209" s="467">
        <f t="shared" si="4"/>
        <v>0</v>
      </c>
      <c r="N209" s="408"/>
    </row>
    <row r="210" spans="3:15">
      <c r="C210" s="429" t="s">
        <v>152</v>
      </c>
      <c r="D210" s="428"/>
      <c r="E210" s="221"/>
      <c r="F210" s="221" t="s">
        <v>140</v>
      </c>
      <c r="G210" s="222">
        <v>24740</v>
      </c>
      <c r="H210" s="222">
        <v>26123</v>
      </c>
      <c r="I210" s="222"/>
      <c r="J210" s="222">
        <f>J211+J212+J215+J218+J223+J222</f>
        <v>30351</v>
      </c>
      <c r="K210" s="476">
        <f>K211+K212+K215+K218+K223+K222</f>
        <v>27210</v>
      </c>
      <c r="L210" s="496">
        <f>L211+L212+L215+L218+L223+L222</f>
        <v>26600</v>
      </c>
      <c r="M210" s="467">
        <f t="shared" si="4"/>
        <v>-610</v>
      </c>
      <c r="N210" s="408"/>
    </row>
    <row r="211" spans="3:15">
      <c r="C211" s="79">
        <v>4329</v>
      </c>
      <c r="D211" s="422" t="s">
        <v>326</v>
      </c>
      <c r="E211" s="208" t="s">
        <v>153</v>
      </c>
      <c r="F211" s="186"/>
      <c r="G211" s="120">
        <v>300</v>
      </c>
      <c r="H211" s="120">
        <v>229</v>
      </c>
      <c r="I211" s="120"/>
      <c r="J211" s="201">
        <v>300</v>
      </c>
      <c r="K211" s="133">
        <v>270</v>
      </c>
      <c r="L211" s="365">
        <v>270</v>
      </c>
      <c r="M211" s="467">
        <f t="shared" si="4"/>
        <v>0</v>
      </c>
      <c r="N211" s="408"/>
    </row>
    <row r="212" spans="3:15">
      <c r="C212" s="424">
        <v>4339</v>
      </c>
      <c r="D212" s="421" t="s">
        <v>327</v>
      </c>
      <c r="E212" s="189"/>
      <c r="F212" s="189"/>
      <c r="G212" s="201">
        <v>200</v>
      </c>
      <c r="H212" s="201">
        <v>200</v>
      </c>
      <c r="I212" s="202"/>
      <c r="J212" s="177">
        <f>J214</f>
        <v>1000</v>
      </c>
      <c r="K212" s="152">
        <f>K213</f>
        <v>1000</v>
      </c>
      <c r="L212" s="365">
        <f>L214</f>
        <v>1000</v>
      </c>
      <c r="M212" s="467">
        <f t="shared" si="4"/>
        <v>0</v>
      </c>
      <c r="N212" s="408"/>
      <c r="O212" t="s">
        <v>78</v>
      </c>
    </row>
    <row r="213" spans="3:15">
      <c r="C213" s="425"/>
      <c r="D213" s="537" t="s">
        <v>498</v>
      </c>
      <c r="E213" s="345" t="s">
        <v>105</v>
      </c>
      <c r="F213" s="439"/>
      <c r="G213" s="538">
        <v>200</v>
      </c>
      <c r="H213" s="538">
        <v>200</v>
      </c>
      <c r="I213" s="577"/>
      <c r="J213" s="396">
        <v>0</v>
      </c>
      <c r="K213" s="489">
        <v>1000</v>
      </c>
      <c r="L213" s="526">
        <v>0</v>
      </c>
      <c r="M213" s="467">
        <f>L214-K213</f>
        <v>0</v>
      </c>
      <c r="N213" s="408"/>
    </row>
    <row r="214" spans="3:15">
      <c r="C214" s="426"/>
      <c r="D214" s="395" t="s">
        <v>496</v>
      </c>
      <c r="E214" s="191"/>
      <c r="F214" s="198"/>
      <c r="G214" s="539" t="s">
        <v>0</v>
      </c>
      <c r="H214" s="539" t="s">
        <v>0</v>
      </c>
      <c r="I214" s="396"/>
      <c r="J214" s="578">
        <v>1000</v>
      </c>
      <c r="K214" s="177"/>
      <c r="L214" s="365">
        <v>1000</v>
      </c>
      <c r="M214" s="467"/>
      <c r="N214" s="408"/>
    </row>
    <row r="215" spans="3:15">
      <c r="C215" s="424">
        <v>4345</v>
      </c>
      <c r="D215" s="395" t="s">
        <v>328</v>
      </c>
      <c r="E215" s="191"/>
      <c r="F215" s="198"/>
      <c r="G215" s="177">
        <v>21500</v>
      </c>
      <c r="H215" s="177">
        <v>22692</v>
      </c>
      <c r="I215" s="177"/>
      <c r="J215" s="177">
        <f>J216+J217</f>
        <v>26150</v>
      </c>
      <c r="K215" s="177">
        <f>K216+K217</f>
        <v>24000</v>
      </c>
      <c r="L215" s="365">
        <f>L216+L217</f>
        <v>24000</v>
      </c>
      <c r="M215" s="467">
        <f t="shared" si="4"/>
        <v>0</v>
      </c>
      <c r="N215" s="408"/>
    </row>
    <row r="216" spans="3:15">
      <c r="C216" s="425"/>
      <c r="D216" s="427" t="s">
        <v>439</v>
      </c>
      <c r="E216" s="192" t="s">
        <v>0</v>
      </c>
      <c r="F216" s="192"/>
      <c r="G216" s="132">
        <v>21500</v>
      </c>
      <c r="H216" s="132">
        <v>22342</v>
      </c>
      <c r="I216" s="132"/>
      <c r="J216" s="132">
        <v>26150</v>
      </c>
      <c r="K216" s="204">
        <v>24000</v>
      </c>
      <c r="L216" s="361">
        <v>24000</v>
      </c>
      <c r="M216" s="467">
        <f t="shared" si="4"/>
        <v>0</v>
      </c>
      <c r="N216" s="408"/>
    </row>
    <row r="217" spans="3:15">
      <c r="C217" s="426"/>
      <c r="D217" s="422" t="s">
        <v>440</v>
      </c>
      <c r="E217" s="186"/>
      <c r="F217" s="210"/>
      <c r="G217" s="119">
        <v>0</v>
      </c>
      <c r="H217" s="119">
        <v>350</v>
      </c>
      <c r="I217" s="119"/>
      <c r="J217" s="119">
        <v>0</v>
      </c>
      <c r="K217" s="129">
        <v>0</v>
      </c>
      <c r="L217" s="365">
        <v>0</v>
      </c>
      <c r="M217" s="467">
        <f t="shared" si="4"/>
        <v>0</v>
      </c>
      <c r="N217" s="408"/>
      <c r="O217" t="s">
        <v>78</v>
      </c>
    </row>
    <row r="218" spans="3:15">
      <c r="C218" s="424">
        <v>4359</v>
      </c>
      <c r="D218" s="422" t="s">
        <v>329</v>
      </c>
      <c r="E218" s="186" t="s">
        <v>105</v>
      </c>
      <c r="F218" s="210"/>
      <c r="G218" s="119">
        <v>2680</v>
      </c>
      <c r="H218" s="119">
        <v>2930</v>
      </c>
      <c r="I218" s="119"/>
      <c r="J218" s="119">
        <f>J219+J220+J221</f>
        <v>2781</v>
      </c>
      <c r="K218" s="129">
        <f>K219+K220+K221</f>
        <v>1880</v>
      </c>
      <c r="L218" s="467">
        <f>L219+L220+L221</f>
        <v>1270</v>
      </c>
      <c r="M218" s="467">
        <f t="shared" si="4"/>
        <v>-610</v>
      </c>
      <c r="N218" s="408"/>
    </row>
    <row r="219" spans="3:15">
      <c r="C219" s="425"/>
      <c r="D219" s="422" t="s">
        <v>495</v>
      </c>
      <c r="E219" s="186" t="s">
        <v>154</v>
      </c>
      <c r="F219" s="186"/>
      <c r="G219" s="119">
        <v>2000</v>
      </c>
      <c r="H219" s="119">
        <v>2250</v>
      </c>
      <c r="I219" s="119"/>
      <c r="J219" s="119">
        <v>2101</v>
      </c>
      <c r="K219" s="129">
        <v>1200</v>
      </c>
      <c r="L219" s="365">
        <v>1200</v>
      </c>
      <c r="M219" s="467">
        <f t="shared" si="4"/>
        <v>0</v>
      </c>
      <c r="N219" s="408"/>
    </row>
    <row r="220" spans="3:15">
      <c r="C220" s="425"/>
      <c r="D220" s="422" t="s">
        <v>466</v>
      </c>
      <c r="E220" s="188">
        <v>6249</v>
      </c>
      <c r="F220" s="186"/>
      <c r="G220" s="119">
        <v>610</v>
      </c>
      <c r="H220" s="119">
        <v>610</v>
      </c>
      <c r="I220" s="119"/>
      <c r="J220" s="119">
        <v>610</v>
      </c>
      <c r="K220" s="129">
        <v>610</v>
      </c>
      <c r="L220" s="177">
        <v>0</v>
      </c>
      <c r="M220" s="501">
        <f t="shared" si="4"/>
        <v>-610</v>
      </c>
      <c r="N220" s="408"/>
    </row>
    <row r="221" spans="3:15">
      <c r="C221" s="426"/>
      <c r="D221" s="422" t="s">
        <v>441</v>
      </c>
      <c r="E221" s="213">
        <v>6010.6243999999997</v>
      </c>
      <c r="F221" s="186"/>
      <c r="G221" s="119">
        <v>70</v>
      </c>
      <c r="H221" s="119">
        <v>70</v>
      </c>
      <c r="I221" s="119"/>
      <c r="J221" s="119">
        <v>70</v>
      </c>
      <c r="K221" s="129">
        <v>70</v>
      </c>
      <c r="L221" s="365">
        <v>70</v>
      </c>
      <c r="M221" s="467">
        <f t="shared" si="4"/>
        <v>0</v>
      </c>
      <c r="N221" s="408"/>
    </row>
    <row r="222" spans="3:15">
      <c r="C222" s="79">
        <v>4374</v>
      </c>
      <c r="D222" s="421" t="s">
        <v>330</v>
      </c>
      <c r="E222" s="312"/>
      <c r="F222" s="338" t="s">
        <v>52</v>
      </c>
      <c r="G222" s="124">
        <v>0</v>
      </c>
      <c r="H222" s="124">
        <v>12</v>
      </c>
      <c r="I222" s="124"/>
      <c r="J222" s="124">
        <v>0</v>
      </c>
      <c r="K222" s="125">
        <v>0</v>
      </c>
      <c r="L222" s="365">
        <v>0</v>
      </c>
      <c r="M222" s="467">
        <f t="shared" si="4"/>
        <v>0</v>
      </c>
      <c r="N222" s="408"/>
    </row>
    <row r="223" spans="3:15">
      <c r="C223" s="79">
        <v>4399</v>
      </c>
      <c r="D223" s="450" t="s">
        <v>331</v>
      </c>
      <c r="E223" s="223" t="s">
        <v>0</v>
      </c>
      <c r="F223" s="193"/>
      <c r="G223" s="149">
        <v>60</v>
      </c>
      <c r="H223" s="149">
        <v>60</v>
      </c>
      <c r="I223" s="149"/>
      <c r="J223" s="149">
        <v>120</v>
      </c>
      <c r="K223" s="157">
        <v>60</v>
      </c>
      <c r="L223" s="365">
        <v>60</v>
      </c>
      <c r="M223" s="467">
        <f t="shared" si="4"/>
        <v>0</v>
      </c>
      <c r="N223" s="408"/>
    </row>
    <row r="224" spans="3:15">
      <c r="C224" s="429" t="s">
        <v>155</v>
      </c>
      <c r="D224" s="428"/>
      <c r="E224" s="229"/>
      <c r="F224" s="406" t="s">
        <v>490</v>
      </c>
      <c r="G224" s="135">
        <v>352</v>
      </c>
      <c r="H224" s="135">
        <v>352</v>
      </c>
      <c r="I224" s="135"/>
      <c r="J224" s="135">
        <f>SUM(J225:J228)</f>
        <v>422</v>
      </c>
      <c r="K224" s="203">
        <f>SUM(K225:K228)</f>
        <v>302</v>
      </c>
      <c r="L224" s="496">
        <f>SUM(L225:L228)</f>
        <v>302</v>
      </c>
      <c r="M224" s="467">
        <f t="shared" si="4"/>
        <v>0</v>
      </c>
      <c r="N224" s="408"/>
    </row>
    <row r="225" spans="1:16">
      <c r="C225" s="79">
        <v>5212</v>
      </c>
      <c r="D225" s="456" t="s">
        <v>332</v>
      </c>
      <c r="E225" s="224" t="s">
        <v>0</v>
      </c>
      <c r="F225" s="225"/>
      <c r="G225" s="226">
        <v>50</v>
      </c>
      <c r="H225" s="226">
        <v>50</v>
      </c>
      <c r="I225" s="226"/>
      <c r="J225" s="226">
        <v>100</v>
      </c>
      <c r="K225" s="477">
        <v>50</v>
      </c>
      <c r="L225" s="365">
        <v>50</v>
      </c>
      <c r="M225" s="467">
        <f t="shared" si="4"/>
        <v>0</v>
      </c>
      <c r="N225" s="408"/>
    </row>
    <row r="226" spans="1:16">
      <c r="C226" s="79">
        <v>5272</v>
      </c>
      <c r="D226" s="427" t="s">
        <v>333</v>
      </c>
      <c r="E226" s="186" t="s">
        <v>105</v>
      </c>
      <c r="F226" s="186"/>
      <c r="G226" s="120">
        <v>30</v>
      </c>
      <c r="H226" s="120">
        <v>30</v>
      </c>
      <c r="I226" s="120"/>
      <c r="J226" s="120">
        <v>30</v>
      </c>
      <c r="K226" s="133">
        <v>30</v>
      </c>
      <c r="L226" s="365">
        <v>30</v>
      </c>
      <c r="M226" s="467">
        <f t="shared" si="4"/>
        <v>0</v>
      </c>
      <c r="N226" s="408"/>
    </row>
    <row r="227" spans="1:16">
      <c r="C227" s="79">
        <v>5273</v>
      </c>
      <c r="D227" s="422" t="s">
        <v>334</v>
      </c>
      <c r="E227" s="186" t="s">
        <v>105</v>
      </c>
      <c r="F227" s="186"/>
      <c r="G227" s="120">
        <v>100</v>
      </c>
      <c r="H227" s="120">
        <v>100</v>
      </c>
      <c r="I227" s="120"/>
      <c r="J227" s="120">
        <v>120</v>
      </c>
      <c r="K227" s="133">
        <v>50</v>
      </c>
      <c r="L227" s="365">
        <v>50</v>
      </c>
      <c r="M227" s="467">
        <f t="shared" si="4"/>
        <v>0</v>
      </c>
      <c r="N227" s="408"/>
    </row>
    <row r="228" spans="1:16">
      <c r="B228" s="582"/>
      <c r="C228" s="79">
        <v>5279</v>
      </c>
      <c r="D228" s="421" t="s">
        <v>335</v>
      </c>
      <c r="E228" s="189" t="s">
        <v>0</v>
      </c>
      <c r="F228" s="189"/>
      <c r="G228" s="201">
        <v>172</v>
      </c>
      <c r="H228" s="201">
        <v>172</v>
      </c>
      <c r="I228" s="201"/>
      <c r="J228" s="201">
        <v>172</v>
      </c>
      <c r="K228" s="202">
        <v>172</v>
      </c>
      <c r="L228" s="365">
        <v>172</v>
      </c>
      <c r="M228" s="467">
        <f t="shared" si="4"/>
        <v>0</v>
      </c>
      <c r="N228" s="408"/>
    </row>
    <row r="229" spans="1:16">
      <c r="A229" s="593"/>
      <c r="B229" s="582"/>
      <c r="C229" s="454" t="s">
        <v>156</v>
      </c>
      <c r="D229" s="437"/>
      <c r="E229" s="212"/>
      <c r="F229" s="211"/>
      <c r="G229" s="135">
        <v>30320</v>
      </c>
      <c r="H229" s="258">
        <v>30580</v>
      </c>
      <c r="I229" s="135"/>
      <c r="J229" s="135">
        <f>J230</f>
        <v>29157</v>
      </c>
      <c r="K229" s="203">
        <f>K230</f>
        <v>28357</v>
      </c>
      <c r="L229" s="496">
        <f>L230</f>
        <v>28207</v>
      </c>
      <c r="M229" s="467">
        <f t="shared" si="4"/>
        <v>-150</v>
      </c>
      <c r="N229" s="408"/>
    </row>
    <row r="230" spans="1:16">
      <c r="A230" s="593"/>
      <c r="B230" s="514"/>
      <c r="C230" s="441">
        <v>5311</v>
      </c>
      <c r="D230" s="427" t="s">
        <v>336</v>
      </c>
      <c r="E230" s="192"/>
      <c r="F230" s="192"/>
      <c r="G230" s="132">
        <v>30320</v>
      </c>
      <c r="H230" s="132">
        <v>30580</v>
      </c>
      <c r="I230" s="132"/>
      <c r="J230" s="132">
        <f>SUM(J231:J234)</f>
        <v>29157</v>
      </c>
      <c r="K230" s="204">
        <f>SUM(K231:K234)</f>
        <v>28357</v>
      </c>
      <c r="L230" s="365">
        <f>SUM(L231:L234)</f>
        <v>28207</v>
      </c>
      <c r="M230" s="467">
        <f t="shared" si="4"/>
        <v>-150</v>
      </c>
      <c r="N230" s="408"/>
    </row>
    <row r="231" spans="1:16">
      <c r="C231" s="425"/>
      <c r="D231" s="422" t="s">
        <v>145</v>
      </c>
      <c r="E231" s="186">
        <v>5231</v>
      </c>
      <c r="F231" s="186" t="s">
        <v>37</v>
      </c>
      <c r="G231" s="119">
        <v>3000</v>
      </c>
      <c r="H231" s="119">
        <v>3000</v>
      </c>
      <c r="I231" s="119"/>
      <c r="J231" s="119">
        <v>4300</v>
      </c>
      <c r="K231" s="129">
        <v>3500</v>
      </c>
      <c r="L231" s="366">
        <v>3350</v>
      </c>
      <c r="M231" s="501">
        <f t="shared" si="4"/>
        <v>-150</v>
      </c>
      <c r="N231" s="408"/>
      <c r="O231" t="s">
        <v>78</v>
      </c>
    </row>
    <row r="232" spans="1:16">
      <c r="C232" s="425"/>
      <c r="D232" s="421" t="s">
        <v>147</v>
      </c>
      <c r="E232" s="189" t="s">
        <v>105</v>
      </c>
      <c r="F232" s="338" t="s">
        <v>493</v>
      </c>
      <c r="G232" s="124">
        <v>19642</v>
      </c>
      <c r="H232" s="124">
        <v>19972</v>
      </c>
      <c r="I232" s="124"/>
      <c r="J232" s="124">
        <v>18550</v>
      </c>
      <c r="K232" s="125">
        <v>18550</v>
      </c>
      <c r="L232" s="365">
        <v>18550</v>
      </c>
      <c r="M232" s="467">
        <f t="shared" si="4"/>
        <v>0</v>
      </c>
      <c r="N232" s="408"/>
    </row>
    <row r="233" spans="1:16">
      <c r="C233" s="425"/>
      <c r="D233" s="422" t="s">
        <v>442</v>
      </c>
      <c r="E233" s="186" t="s">
        <v>105</v>
      </c>
      <c r="F233" s="338" t="s">
        <v>493</v>
      </c>
      <c r="G233" s="119">
        <v>6678</v>
      </c>
      <c r="H233" s="119">
        <v>6608</v>
      </c>
      <c r="I233" s="119"/>
      <c r="J233" s="119">
        <v>6307</v>
      </c>
      <c r="K233" s="125">
        <v>6307</v>
      </c>
      <c r="L233" s="365">
        <v>6307</v>
      </c>
      <c r="M233" s="467">
        <f t="shared" si="4"/>
        <v>0</v>
      </c>
      <c r="N233" s="408"/>
    </row>
    <row r="234" spans="1:16">
      <c r="C234" s="426"/>
      <c r="D234" s="455" t="s">
        <v>157</v>
      </c>
      <c r="E234" s="186">
        <v>2500</v>
      </c>
      <c r="F234" s="186"/>
      <c r="G234" s="119" t="s">
        <v>158</v>
      </c>
      <c r="H234" s="254" t="s">
        <v>210</v>
      </c>
      <c r="I234" s="129"/>
      <c r="J234" s="129">
        <v>0</v>
      </c>
      <c r="K234" s="478">
        <v>0</v>
      </c>
      <c r="L234" s="365">
        <v>0</v>
      </c>
      <c r="M234" s="467">
        <f t="shared" si="4"/>
        <v>0</v>
      </c>
      <c r="N234" s="408"/>
    </row>
    <row r="235" spans="1:16">
      <c r="C235" s="453" t="s">
        <v>159</v>
      </c>
      <c r="D235" s="437"/>
      <c r="E235" s="452"/>
      <c r="F235" s="444"/>
      <c r="G235" s="135">
        <v>2300</v>
      </c>
      <c r="H235" s="135">
        <v>2792</v>
      </c>
      <c r="I235" s="203"/>
      <c r="J235" s="203">
        <f>J236</f>
        <v>2715</v>
      </c>
      <c r="K235" s="479">
        <f>K236</f>
        <v>2515</v>
      </c>
      <c r="L235" s="496">
        <f>L236</f>
        <v>2515</v>
      </c>
      <c r="M235" s="467">
        <f t="shared" si="4"/>
        <v>0</v>
      </c>
      <c r="N235" s="408"/>
    </row>
    <row r="236" spans="1:16">
      <c r="C236" s="425">
        <v>5512</v>
      </c>
      <c r="D236" s="112" t="s">
        <v>337</v>
      </c>
      <c r="E236" s="189"/>
      <c r="F236" s="186"/>
      <c r="G236" s="119">
        <v>2300</v>
      </c>
      <c r="H236" s="119">
        <v>2792</v>
      </c>
      <c r="I236" s="129"/>
      <c r="J236" s="259">
        <f>J237+J239</f>
        <v>2715</v>
      </c>
      <c r="K236" s="480">
        <f>K237+K239</f>
        <v>2515</v>
      </c>
      <c r="L236" s="365">
        <f>L237+L239</f>
        <v>2515</v>
      </c>
      <c r="M236" s="467">
        <f t="shared" si="4"/>
        <v>0</v>
      </c>
      <c r="N236" s="408"/>
    </row>
    <row r="237" spans="1:16">
      <c r="C237" s="425"/>
      <c r="D237" s="422" t="s">
        <v>443</v>
      </c>
      <c r="E237" s="189"/>
      <c r="F237" s="260" t="s">
        <v>490</v>
      </c>
      <c r="G237" s="119">
        <v>1800</v>
      </c>
      <c r="H237" s="119">
        <v>2292</v>
      </c>
      <c r="I237" s="129"/>
      <c r="J237" s="259">
        <v>2215</v>
      </c>
      <c r="K237" s="480">
        <v>2065</v>
      </c>
      <c r="L237" s="365">
        <v>2065</v>
      </c>
      <c r="M237" s="467">
        <f t="shared" si="4"/>
        <v>0</v>
      </c>
      <c r="N237" s="408"/>
      <c r="P237" t="s">
        <v>78</v>
      </c>
    </row>
    <row r="238" spans="1:16">
      <c r="C238" s="425"/>
      <c r="D238" s="422" t="s">
        <v>444</v>
      </c>
      <c r="E238" s="189"/>
      <c r="F238" s="186"/>
      <c r="G238" s="119">
        <v>0</v>
      </c>
      <c r="H238" s="119">
        <v>0</v>
      </c>
      <c r="I238" s="129"/>
      <c r="J238" s="259">
        <v>215</v>
      </c>
      <c r="K238" s="481">
        <v>215</v>
      </c>
      <c r="L238" s="365">
        <v>215</v>
      </c>
      <c r="M238" s="467">
        <f t="shared" si="4"/>
        <v>0</v>
      </c>
      <c r="N238" s="408"/>
    </row>
    <row r="239" spans="1:16">
      <c r="C239" s="426"/>
      <c r="D239" s="421" t="s">
        <v>445</v>
      </c>
      <c r="E239" s="186" t="s">
        <v>0</v>
      </c>
      <c r="F239" s="186" t="s">
        <v>39</v>
      </c>
      <c r="G239" s="119">
        <v>500</v>
      </c>
      <c r="H239" s="119">
        <v>500</v>
      </c>
      <c r="I239" s="129"/>
      <c r="J239" s="129">
        <v>500</v>
      </c>
      <c r="K239" s="482">
        <v>450</v>
      </c>
      <c r="L239" s="365">
        <v>450</v>
      </c>
      <c r="M239" s="467">
        <f t="shared" si="4"/>
        <v>0</v>
      </c>
      <c r="N239" s="408"/>
    </row>
    <row r="240" spans="1:16">
      <c r="C240" s="449" t="s">
        <v>160</v>
      </c>
      <c r="D240" s="437"/>
      <c r="E240" s="212"/>
      <c r="F240" s="211"/>
      <c r="G240" s="135">
        <v>162329</v>
      </c>
      <c r="H240" s="135">
        <v>159698</v>
      </c>
      <c r="I240" s="135"/>
      <c r="J240" s="135">
        <f>J241+J261+J246</f>
        <v>153947</v>
      </c>
      <c r="K240" s="476">
        <f>K241+K261+K246</f>
        <v>151867</v>
      </c>
      <c r="L240" s="496">
        <f>L241+L261+L246</f>
        <v>148873</v>
      </c>
      <c r="M240" s="467">
        <f t="shared" si="4"/>
        <v>-2994</v>
      </c>
      <c r="N240" s="408"/>
    </row>
    <row r="241" spans="2:15">
      <c r="C241" s="425">
        <v>6112</v>
      </c>
      <c r="D241" s="427" t="s">
        <v>338</v>
      </c>
      <c r="E241" s="192"/>
      <c r="F241" s="338" t="s">
        <v>493</v>
      </c>
      <c r="G241" s="132">
        <v>6276</v>
      </c>
      <c r="H241" s="132">
        <v>6276</v>
      </c>
      <c r="I241" s="132"/>
      <c r="J241" s="132">
        <f>J242+J243+J244</f>
        <v>6048</v>
      </c>
      <c r="K241" s="204">
        <f>K242+K243+K244</f>
        <v>6048</v>
      </c>
      <c r="L241" s="365">
        <f>L242+L243+L244</f>
        <v>6048</v>
      </c>
      <c r="M241" s="467">
        <f t="shared" si="4"/>
        <v>0</v>
      </c>
      <c r="N241" s="408"/>
    </row>
    <row r="242" spans="2:15">
      <c r="C242" s="425"/>
      <c r="D242" s="422" t="s">
        <v>145</v>
      </c>
      <c r="E242" s="186" t="s">
        <v>105</v>
      </c>
      <c r="F242" s="186"/>
      <c r="G242" s="120">
        <v>90</v>
      </c>
      <c r="H242" s="120">
        <v>90</v>
      </c>
      <c r="I242" s="120"/>
      <c r="J242" s="120">
        <v>90</v>
      </c>
      <c r="K242" s="133">
        <v>90</v>
      </c>
      <c r="L242" s="365">
        <v>90</v>
      </c>
      <c r="M242" s="467">
        <f t="shared" si="4"/>
        <v>0</v>
      </c>
      <c r="N242" s="408"/>
    </row>
    <row r="243" spans="2:15">
      <c r="C243" s="425"/>
      <c r="D243" s="422" t="s">
        <v>446</v>
      </c>
      <c r="E243" s="186" t="s">
        <v>105</v>
      </c>
      <c r="F243" s="186"/>
      <c r="G243" s="119">
        <v>4938</v>
      </c>
      <c r="H243" s="119">
        <v>4938</v>
      </c>
      <c r="I243" s="119"/>
      <c r="J243" s="119">
        <v>4695</v>
      </c>
      <c r="K243" s="129">
        <v>4695</v>
      </c>
      <c r="L243" s="365">
        <v>4695</v>
      </c>
      <c r="M243" s="467">
        <f t="shared" si="4"/>
        <v>0</v>
      </c>
      <c r="N243" s="408"/>
    </row>
    <row r="244" spans="2:15">
      <c r="C244" s="426"/>
      <c r="D244" s="450" t="s">
        <v>442</v>
      </c>
      <c r="E244" s="193" t="s">
        <v>105</v>
      </c>
      <c r="F244" s="193"/>
      <c r="G244" s="149">
        <v>1248</v>
      </c>
      <c r="H244" s="149">
        <v>1248</v>
      </c>
      <c r="I244" s="149"/>
      <c r="J244" s="149">
        <v>1263</v>
      </c>
      <c r="K244" s="157">
        <v>1263</v>
      </c>
      <c r="L244" s="365">
        <v>1263</v>
      </c>
      <c r="M244" s="467">
        <f t="shared" si="4"/>
        <v>0</v>
      </c>
      <c r="N244" s="408"/>
    </row>
    <row r="245" spans="2:15">
      <c r="C245" s="425">
        <v>6114</v>
      </c>
      <c r="D245" s="510" t="s">
        <v>485</v>
      </c>
      <c r="E245" s="511"/>
      <c r="F245" s="338" t="s">
        <v>493</v>
      </c>
      <c r="G245" s="523" t="s">
        <v>0</v>
      </c>
      <c r="H245" s="512">
        <v>20</v>
      </c>
      <c r="I245" s="512"/>
      <c r="J245" s="512">
        <v>0</v>
      </c>
      <c r="K245" s="513"/>
      <c r="L245" s="365">
        <v>0</v>
      </c>
      <c r="M245" s="467"/>
      <c r="N245" s="408"/>
    </row>
    <row r="246" spans="2:15">
      <c r="C246" s="424">
        <v>6115</v>
      </c>
      <c r="D246" s="451" t="s">
        <v>339</v>
      </c>
      <c r="E246" s="318"/>
      <c r="F246" s="338" t="s">
        <v>493</v>
      </c>
      <c r="G246" s="319">
        <v>0</v>
      </c>
      <c r="H246" s="319">
        <v>12</v>
      </c>
      <c r="I246" s="319"/>
      <c r="J246" s="319">
        <f>J247+J248</f>
        <v>0</v>
      </c>
      <c r="K246" s="483">
        <f>K247+K248</f>
        <v>0</v>
      </c>
      <c r="L246" s="365">
        <f>L247+L248</f>
        <v>0</v>
      </c>
      <c r="M246" s="467">
        <f t="shared" si="4"/>
        <v>0</v>
      </c>
      <c r="N246" s="408"/>
    </row>
    <row r="247" spans="2:15">
      <c r="C247" s="425"/>
      <c r="D247" s="451" t="s">
        <v>447</v>
      </c>
      <c r="E247" s="318"/>
      <c r="F247" s="318"/>
      <c r="G247" s="319">
        <v>0</v>
      </c>
      <c r="H247" s="319">
        <v>9</v>
      </c>
      <c r="I247" s="319"/>
      <c r="J247" s="319">
        <v>0</v>
      </c>
      <c r="K247" s="483">
        <v>0</v>
      </c>
      <c r="L247" s="365">
        <v>0</v>
      </c>
      <c r="M247" s="467">
        <f t="shared" si="4"/>
        <v>0</v>
      </c>
      <c r="N247" s="408"/>
    </row>
    <row r="248" spans="2:15">
      <c r="C248" s="426"/>
      <c r="D248" s="451" t="s">
        <v>448</v>
      </c>
      <c r="E248" s="318"/>
      <c r="F248" s="318"/>
      <c r="G248" s="319">
        <v>0</v>
      </c>
      <c r="H248" s="319">
        <v>3</v>
      </c>
      <c r="I248" s="319"/>
      <c r="J248" s="319">
        <v>0</v>
      </c>
      <c r="K248" s="483">
        <v>0</v>
      </c>
      <c r="L248" s="365">
        <v>0</v>
      </c>
      <c r="M248" s="467">
        <f t="shared" si="4"/>
        <v>0</v>
      </c>
      <c r="N248" s="408"/>
    </row>
    <row r="249" spans="2:15">
      <c r="B249" s="296"/>
      <c r="C249" s="76"/>
      <c r="D249" s="112"/>
      <c r="E249" s="194"/>
      <c r="F249" s="194"/>
      <c r="G249" s="151"/>
      <c r="H249" s="151"/>
      <c r="I249" s="151"/>
      <c r="J249" s="151"/>
      <c r="K249" s="151"/>
      <c r="L249" s="536"/>
      <c r="M249" s="535"/>
      <c r="N249" s="408"/>
    </row>
    <row r="250" spans="2:15">
      <c r="B250" s="296"/>
      <c r="C250" s="76"/>
      <c r="D250" s="112"/>
      <c r="E250" s="194"/>
      <c r="F250" s="194"/>
      <c r="G250" s="151"/>
      <c r="H250" s="151"/>
      <c r="I250" s="151"/>
      <c r="J250" s="151"/>
      <c r="K250" s="151"/>
      <c r="L250" s="536"/>
      <c r="M250" s="535"/>
      <c r="N250" s="408"/>
    </row>
    <row r="251" spans="2:15">
      <c r="B251" s="296"/>
      <c r="C251" s="615" t="s">
        <v>494</v>
      </c>
      <c r="D251" s="615"/>
      <c r="E251" s="615"/>
      <c r="F251" s="615"/>
      <c r="G251" s="615"/>
      <c r="H251" s="615"/>
      <c r="I251" s="615"/>
      <c r="J251" s="615"/>
      <c r="K251" s="615"/>
      <c r="L251" s="615"/>
      <c r="M251" s="535"/>
      <c r="N251" s="408"/>
    </row>
    <row r="252" spans="2:15">
      <c r="B252" s="296"/>
      <c r="C252" s="76"/>
      <c r="D252" s="112"/>
      <c r="E252" s="194"/>
      <c r="F252" s="194"/>
      <c r="G252" s="151"/>
      <c r="H252" s="151"/>
      <c r="I252" s="151"/>
      <c r="J252" s="151"/>
      <c r="K252" s="151"/>
      <c r="L252" s="536"/>
      <c r="M252" s="535"/>
      <c r="N252" s="408"/>
    </row>
    <row r="253" spans="2:15">
      <c r="B253" s="296"/>
      <c r="C253" s="76"/>
      <c r="D253" s="112"/>
      <c r="E253" s="194"/>
      <c r="F253" s="194"/>
      <c r="G253" s="151"/>
      <c r="H253" s="151"/>
      <c r="I253" s="151"/>
      <c r="J253" s="151"/>
      <c r="K253" s="151"/>
      <c r="L253" s="536"/>
      <c r="M253" s="535"/>
      <c r="N253" s="408"/>
    </row>
    <row r="254" spans="2:15">
      <c r="B254" s="296"/>
      <c r="C254" s="76"/>
      <c r="D254" s="112"/>
      <c r="E254" s="194"/>
      <c r="F254" s="194"/>
      <c r="G254" s="151"/>
      <c r="H254" s="151"/>
      <c r="I254" s="151"/>
      <c r="J254" s="151"/>
      <c r="K254" s="151"/>
      <c r="L254" s="536"/>
      <c r="M254" s="535"/>
      <c r="N254" s="408"/>
    </row>
    <row r="255" spans="2:15">
      <c r="M255" s="467">
        <f>L261-K261</f>
        <v>-2994</v>
      </c>
      <c r="N255" s="408"/>
      <c r="O255" t="s">
        <v>78</v>
      </c>
    </row>
    <row r="256" spans="2:15">
      <c r="D256" s="137"/>
      <c r="E256" s="194"/>
      <c r="F256" s="194"/>
      <c r="G256" s="151"/>
      <c r="H256" s="153"/>
      <c r="I256" s="151"/>
      <c r="J256" s="151"/>
      <c r="K256" s="153"/>
      <c r="L256" s="117"/>
      <c r="M256" s="58"/>
      <c r="N256" s="408"/>
    </row>
    <row r="257" spans="3:14">
      <c r="D257" s="137"/>
      <c r="E257" s="271"/>
      <c r="F257" s="271"/>
      <c r="G257" s="261"/>
      <c r="H257" s="272"/>
      <c r="I257" s="261"/>
      <c r="J257" s="261"/>
      <c r="K257" s="272"/>
      <c r="L257" s="117"/>
      <c r="M257" s="58"/>
      <c r="N257" s="408"/>
    </row>
    <row r="258" spans="3:14">
      <c r="C258" s="424"/>
      <c r="D258" s="414"/>
      <c r="E258" s="214"/>
      <c r="F258" s="215" t="s">
        <v>185</v>
      </c>
      <c r="G258" s="200" t="s">
        <v>83</v>
      </c>
      <c r="H258" s="282" t="s">
        <v>177</v>
      </c>
      <c r="I258" s="281"/>
      <c r="J258" s="281" t="s">
        <v>234</v>
      </c>
      <c r="K258" s="322" t="s">
        <v>230</v>
      </c>
      <c r="L258" s="200" t="s">
        <v>83</v>
      </c>
      <c r="M258" s="472" t="s">
        <v>238</v>
      </c>
      <c r="N258" s="408"/>
    </row>
    <row r="259" spans="3:14">
      <c r="C259" s="425" t="s">
        <v>173</v>
      </c>
      <c r="D259" s="415"/>
      <c r="E259" s="216" t="s">
        <v>187</v>
      </c>
      <c r="F259" s="217" t="s">
        <v>8</v>
      </c>
      <c r="G259" s="181" t="s">
        <v>81</v>
      </c>
      <c r="H259" s="9" t="s">
        <v>7</v>
      </c>
      <c r="I259" s="10"/>
      <c r="J259" s="10" t="s">
        <v>232</v>
      </c>
      <c r="K259" s="323" t="s">
        <v>231</v>
      </c>
      <c r="L259" s="181" t="s">
        <v>81</v>
      </c>
      <c r="M259" s="473" t="s">
        <v>472</v>
      </c>
      <c r="N259" s="408"/>
    </row>
    <row r="260" spans="3:14">
      <c r="C260" s="426"/>
      <c r="D260" s="417"/>
      <c r="E260" s="218"/>
      <c r="F260" s="218"/>
      <c r="G260" s="102">
        <v>2012</v>
      </c>
      <c r="H260" s="13" t="s">
        <v>475</v>
      </c>
      <c r="I260" s="43"/>
      <c r="J260" s="43"/>
      <c r="K260" s="324" t="s">
        <v>232</v>
      </c>
      <c r="L260" s="426">
        <v>2013</v>
      </c>
      <c r="M260" s="159"/>
      <c r="N260" s="408"/>
    </row>
    <row r="261" spans="3:14">
      <c r="C261" s="425">
        <v>6171</v>
      </c>
      <c r="D261" s="427" t="s">
        <v>340</v>
      </c>
      <c r="E261" s="192"/>
      <c r="F261" s="192"/>
      <c r="G261" s="132">
        <v>156053</v>
      </c>
      <c r="H261" s="132">
        <v>153390</v>
      </c>
      <c r="I261" s="132"/>
      <c r="J261" s="132">
        <f>J262+J271+J267+J276+J281+J282+J283+J284+J266+J285+J286</f>
        <v>147899</v>
      </c>
      <c r="K261" s="401">
        <f>K262+K271+K267+K276+K281+K282+K283+K284+K266+K285+K286</f>
        <v>145819</v>
      </c>
      <c r="L261" s="361">
        <f>L262+L271+L267+L276+L281+L282+L283+L284+L266+L285+L286</f>
        <v>142825</v>
      </c>
      <c r="M261" s="473"/>
      <c r="N261" s="408"/>
    </row>
    <row r="262" spans="3:14">
      <c r="C262" s="425"/>
      <c r="D262" s="422" t="s">
        <v>449</v>
      </c>
      <c r="E262" s="186" t="s">
        <v>161</v>
      </c>
      <c r="F262" s="186" t="s">
        <v>43</v>
      </c>
      <c r="G262" s="119">
        <v>35400</v>
      </c>
      <c r="H262" s="119">
        <v>33447</v>
      </c>
      <c r="I262" s="129"/>
      <c r="J262" s="129">
        <v>39000</v>
      </c>
      <c r="K262" s="478">
        <v>37000</v>
      </c>
      <c r="L262" s="366">
        <v>35000</v>
      </c>
      <c r="M262" s="473"/>
      <c r="N262" s="408"/>
    </row>
    <row r="263" spans="3:14">
      <c r="C263" s="425"/>
      <c r="D263" s="422" t="s">
        <v>450</v>
      </c>
      <c r="E263" s="186"/>
      <c r="F263" s="186"/>
      <c r="G263" s="119"/>
      <c r="H263" s="119"/>
      <c r="I263" s="129"/>
      <c r="J263" s="129"/>
      <c r="K263" s="482"/>
      <c r="L263" s="366"/>
      <c r="M263" s="473"/>
      <c r="N263" s="408"/>
    </row>
    <row r="264" spans="3:14">
      <c r="C264" s="425"/>
      <c r="D264" s="422" t="s">
        <v>451</v>
      </c>
      <c r="E264" s="186">
        <v>5412</v>
      </c>
      <c r="F264" s="186"/>
      <c r="G264" s="119">
        <v>150</v>
      </c>
      <c r="H264" s="119">
        <v>1473</v>
      </c>
      <c r="I264" s="129"/>
      <c r="J264" s="129">
        <v>573</v>
      </c>
      <c r="K264" s="478">
        <v>573</v>
      </c>
      <c r="L264" s="366">
        <v>573</v>
      </c>
    </row>
    <row r="265" spans="3:14">
      <c r="C265" s="425"/>
      <c r="D265" s="450" t="s">
        <v>452</v>
      </c>
      <c r="E265" s="193">
        <v>5413</v>
      </c>
      <c r="F265" s="193"/>
      <c r="G265" s="149">
        <v>50</v>
      </c>
      <c r="H265" s="149">
        <v>350</v>
      </c>
      <c r="I265" s="157"/>
      <c r="J265" s="157">
        <v>163</v>
      </c>
      <c r="K265" s="482">
        <v>163</v>
      </c>
      <c r="L265" s="365">
        <v>163</v>
      </c>
      <c r="M265" s="159"/>
      <c r="N265" s="408"/>
    </row>
    <row r="266" spans="3:14">
      <c r="C266" s="425"/>
      <c r="D266" s="465" t="s">
        <v>453</v>
      </c>
      <c r="E266" s="193">
        <v>2500</v>
      </c>
      <c r="F266" s="193"/>
      <c r="G266" s="149" t="s">
        <v>194</v>
      </c>
      <c r="H266" s="269" t="s">
        <v>278</v>
      </c>
      <c r="I266" s="157"/>
      <c r="J266" s="157">
        <v>0</v>
      </c>
      <c r="K266" s="241">
        <v>0</v>
      </c>
      <c r="L266" s="365">
        <v>0</v>
      </c>
      <c r="M266" s="467">
        <f t="shared" ref="M266:M296" si="5">L266-K266</f>
        <v>0</v>
      </c>
      <c r="N266" s="408"/>
    </row>
    <row r="267" spans="3:14">
      <c r="C267" s="423"/>
      <c r="D267" s="326" t="s">
        <v>454</v>
      </c>
      <c r="E267" s="186" t="s">
        <v>105</v>
      </c>
      <c r="F267" s="338" t="s">
        <v>493</v>
      </c>
      <c r="G267" s="119">
        <v>2000</v>
      </c>
      <c r="H267" s="254">
        <v>3397</v>
      </c>
      <c r="I267" s="129"/>
      <c r="J267" s="129">
        <v>2163</v>
      </c>
      <c r="K267" s="327">
        <v>2163</v>
      </c>
      <c r="L267" s="366">
        <v>1800</v>
      </c>
      <c r="M267" s="501">
        <f t="shared" si="5"/>
        <v>-363</v>
      </c>
      <c r="N267" s="408"/>
    </row>
    <row r="268" spans="3:14">
      <c r="C268" s="423"/>
      <c r="D268" s="326" t="s">
        <v>450</v>
      </c>
      <c r="E268" s="186"/>
      <c r="F268" s="186"/>
      <c r="G268" s="119"/>
      <c r="H268" s="254"/>
      <c r="I268" s="129"/>
      <c r="J268" s="259"/>
      <c r="K268" s="328"/>
      <c r="L268" s="365"/>
      <c r="M268" s="467">
        <f t="shared" si="5"/>
        <v>0</v>
      </c>
      <c r="N268" s="408"/>
    </row>
    <row r="269" spans="3:14">
      <c r="C269" s="423"/>
      <c r="D269" s="326" t="s">
        <v>451</v>
      </c>
      <c r="E269" s="186">
        <v>5412</v>
      </c>
      <c r="F269" s="186"/>
      <c r="G269" s="119">
        <v>60</v>
      </c>
      <c r="H269" s="254">
        <v>230</v>
      </c>
      <c r="I269" s="129"/>
      <c r="J269" s="129">
        <v>80</v>
      </c>
      <c r="K269" s="327">
        <v>80</v>
      </c>
      <c r="L269" s="365">
        <v>80</v>
      </c>
      <c r="M269" s="467">
        <f t="shared" si="5"/>
        <v>0</v>
      </c>
      <c r="N269" s="408"/>
    </row>
    <row r="270" spans="3:14">
      <c r="C270" s="423"/>
      <c r="D270" s="326" t="s">
        <v>452</v>
      </c>
      <c r="E270" s="186">
        <v>5413</v>
      </c>
      <c r="F270" s="186"/>
      <c r="G270" s="119">
        <v>40</v>
      </c>
      <c r="H270" s="254">
        <v>1169</v>
      </c>
      <c r="I270" s="129"/>
      <c r="J270" s="129">
        <v>83</v>
      </c>
      <c r="K270" s="327">
        <v>83</v>
      </c>
      <c r="L270" s="365">
        <v>83</v>
      </c>
      <c r="M270" s="467">
        <f t="shared" si="5"/>
        <v>0</v>
      </c>
      <c r="N270" s="408"/>
    </row>
    <row r="271" spans="3:14">
      <c r="C271" s="423"/>
      <c r="D271" s="326" t="s">
        <v>447</v>
      </c>
      <c r="E271" s="186" t="s">
        <v>162</v>
      </c>
      <c r="F271" s="338" t="s">
        <v>493</v>
      </c>
      <c r="G271" s="119">
        <v>76220</v>
      </c>
      <c r="H271" s="119">
        <v>80654</v>
      </c>
      <c r="I271" s="129"/>
      <c r="J271" s="129">
        <v>76428</v>
      </c>
      <c r="K271" s="327">
        <v>76428</v>
      </c>
      <c r="L271" s="366">
        <v>75971</v>
      </c>
      <c r="M271" s="467">
        <f t="shared" si="5"/>
        <v>-457</v>
      </c>
      <c r="N271" s="58"/>
    </row>
    <row r="272" spans="3:14">
      <c r="C272" s="423"/>
      <c r="D272" s="326" t="s">
        <v>450</v>
      </c>
      <c r="E272" s="186"/>
      <c r="F272" s="186"/>
      <c r="G272" s="119"/>
      <c r="H272" s="119"/>
      <c r="I272" s="129"/>
      <c r="J272" s="129"/>
      <c r="K272" s="327"/>
      <c r="L272" s="365"/>
      <c r="M272" s="467">
        <f t="shared" si="5"/>
        <v>0</v>
      </c>
      <c r="N272" s="58"/>
    </row>
    <row r="273" spans="2:14">
      <c r="C273" s="423"/>
      <c r="D273" s="326" t="s">
        <v>451</v>
      </c>
      <c r="E273" s="186">
        <v>5412</v>
      </c>
      <c r="F273" s="186"/>
      <c r="G273" s="119">
        <v>0</v>
      </c>
      <c r="H273" s="119">
        <v>800</v>
      </c>
      <c r="I273" s="129"/>
      <c r="J273" s="129">
        <v>15</v>
      </c>
      <c r="K273" s="327">
        <v>15</v>
      </c>
      <c r="L273" s="365">
        <v>15</v>
      </c>
      <c r="M273" s="467">
        <f t="shared" si="5"/>
        <v>0</v>
      </c>
      <c r="N273" s="58"/>
    </row>
    <row r="274" spans="2:14">
      <c r="C274" s="423"/>
      <c r="D274" s="326" t="s">
        <v>452</v>
      </c>
      <c r="E274" s="186">
        <v>5413</v>
      </c>
      <c r="F274" s="186"/>
      <c r="G274" s="119">
        <v>0</v>
      </c>
      <c r="H274" s="119">
        <v>284</v>
      </c>
      <c r="I274" s="129"/>
      <c r="J274" s="129">
        <v>115</v>
      </c>
      <c r="K274" s="327">
        <v>115</v>
      </c>
      <c r="L274" s="365">
        <v>115</v>
      </c>
      <c r="M274" s="467">
        <f t="shared" si="5"/>
        <v>0</v>
      </c>
      <c r="N274" s="58"/>
    </row>
    <row r="275" spans="2:14">
      <c r="C275" s="423"/>
      <c r="D275" s="326" t="s">
        <v>465</v>
      </c>
      <c r="E275" s="186"/>
      <c r="F275" s="186"/>
      <c r="G275" s="254" t="s">
        <v>0</v>
      </c>
      <c r="H275" s="254" t="s">
        <v>0</v>
      </c>
      <c r="I275" s="129"/>
      <c r="J275" s="129">
        <v>331</v>
      </c>
      <c r="K275" s="327">
        <v>331</v>
      </c>
      <c r="L275" s="365">
        <v>331</v>
      </c>
      <c r="M275" s="467">
        <f t="shared" si="5"/>
        <v>0</v>
      </c>
      <c r="N275" s="58"/>
    </row>
    <row r="276" spans="2:14">
      <c r="C276" s="423"/>
      <c r="D276" s="326" t="s">
        <v>448</v>
      </c>
      <c r="E276" s="186" t="s">
        <v>162</v>
      </c>
      <c r="F276" s="338" t="s">
        <v>493</v>
      </c>
      <c r="G276" s="119">
        <v>26733</v>
      </c>
      <c r="H276" s="119">
        <v>28249</v>
      </c>
      <c r="I276" s="129"/>
      <c r="J276" s="129">
        <v>25986</v>
      </c>
      <c r="K276" s="327">
        <v>25986</v>
      </c>
      <c r="L276" s="366">
        <v>25830</v>
      </c>
      <c r="M276" s="467">
        <f t="shared" si="5"/>
        <v>-156</v>
      </c>
      <c r="N276" s="58"/>
    </row>
    <row r="277" spans="2:14">
      <c r="C277" s="423"/>
      <c r="D277" s="326" t="s">
        <v>450</v>
      </c>
      <c r="E277" s="189"/>
      <c r="F277" s="189"/>
      <c r="G277" s="124"/>
      <c r="H277" s="124"/>
      <c r="I277" s="125"/>
      <c r="J277" s="125"/>
      <c r="K277" s="329"/>
      <c r="L277" s="365"/>
      <c r="M277" s="467">
        <f t="shared" si="5"/>
        <v>0</v>
      </c>
      <c r="N277" s="58"/>
    </row>
    <row r="278" spans="2:14">
      <c r="B278" s="582"/>
      <c r="C278" s="423"/>
      <c r="D278" s="326" t="s">
        <v>451</v>
      </c>
      <c r="E278" s="189">
        <v>5412</v>
      </c>
      <c r="F278" s="189"/>
      <c r="G278" s="124">
        <v>0</v>
      </c>
      <c r="H278" s="124">
        <v>289</v>
      </c>
      <c r="I278" s="125"/>
      <c r="J278" s="125">
        <v>5</v>
      </c>
      <c r="K278" s="329">
        <v>5</v>
      </c>
      <c r="L278" s="365">
        <v>5</v>
      </c>
      <c r="M278" s="467">
        <f t="shared" si="5"/>
        <v>0</v>
      </c>
      <c r="N278" s="58"/>
    </row>
    <row r="279" spans="2:14">
      <c r="B279" s="582"/>
      <c r="C279" s="423"/>
      <c r="D279" s="326" t="s">
        <v>452</v>
      </c>
      <c r="E279" s="189">
        <v>5413</v>
      </c>
      <c r="F279" s="189"/>
      <c r="G279" s="124">
        <v>0</v>
      </c>
      <c r="H279" s="124">
        <v>97</v>
      </c>
      <c r="I279" s="125"/>
      <c r="J279" s="125">
        <v>39</v>
      </c>
      <c r="K279" s="329">
        <v>39</v>
      </c>
      <c r="L279" s="365">
        <v>39</v>
      </c>
      <c r="M279" s="467">
        <f t="shared" si="5"/>
        <v>0</v>
      </c>
      <c r="N279" s="58"/>
    </row>
    <row r="280" spans="2:14">
      <c r="C280" s="423"/>
      <c r="D280" s="448" t="s">
        <v>465</v>
      </c>
      <c r="E280" s="189"/>
      <c r="F280" s="189"/>
      <c r="G280" s="145" t="s">
        <v>0</v>
      </c>
      <c r="H280" s="145" t="s">
        <v>0</v>
      </c>
      <c r="I280" s="125"/>
      <c r="J280" s="125">
        <v>113</v>
      </c>
      <c r="K280" s="329">
        <v>113</v>
      </c>
      <c r="L280" s="365">
        <v>113</v>
      </c>
      <c r="M280" s="467">
        <f t="shared" si="5"/>
        <v>0</v>
      </c>
      <c r="N280" s="58"/>
    </row>
    <row r="281" spans="2:14">
      <c r="C281" s="423"/>
      <c r="D281" s="325" t="s">
        <v>455</v>
      </c>
      <c r="E281" s="193">
        <v>2500</v>
      </c>
      <c r="F281" s="338" t="s">
        <v>493</v>
      </c>
      <c r="G281" s="149" t="s">
        <v>163</v>
      </c>
      <c r="H281" s="269" t="s">
        <v>486</v>
      </c>
      <c r="I281" s="157"/>
      <c r="J281" s="157">
        <v>0</v>
      </c>
      <c r="K281" s="241">
        <v>0</v>
      </c>
      <c r="L281" s="365">
        <v>0</v>
      </c>
      <c r="M281" s="467">
        <f t="shared" si="5"/>
        <v>0</v>
      </c>
      <c r="N281" s="58"/>
    </row>
    <row r="282" spans="2:14">
      <c r="C282" s="423"/>
      <c r="D282" s="326" t="s">
        <v>456</v>
      </c>
      <c r="E282" s="186" t="s">
        <v>164</v>
      </c>
      <c r="F282" s="338" t="s">
        <v>493</v>
      </c>
      <c r="G282" s="119">
        <v>3971</v>
      </c>
      <c r="H282" s="119">
        <v>3971</v>
      </c>
      <c r="I282" s="259"/>
      <c r="J282" s="129">
        <v>3922</v>
      </c>
      <c r="K282" s="327">
        <v>3922</v>
      </c>
      <c r="L282" s="366">
        <v>3904</v>
      </c>
      <c r="M282" s="467">
        <f t="shared" si="5"/>
        <v>-18</v>
      </c>
      <c r="N282" s="58"/>
    </row>
    <row r="283" spans="2:14">
      <c r="C283" s="423"/>
      <c r="D283" s="326" t="s">
        <v>457</v>
      </c>
      <c r="E283" s="186" t="s">
        <v>105</v>
      </c>
      <c r="F283" s="186" t="s">
        <v>146</v>
      </c>
      <c r="G283" s="120">
        <v>400</v>
      </c>
      <c r="H283" s="120">
        <v>400</v>
      </c>
      <c r="I283" s="133"/>
      <c r="J283" s="133">
        <v>400</v>
      </c>
      <c r="K283" s="333">
        <v>320</v>
      </c>
      <c r="L283" s="365">
        <v>320</v>
      </c>
      <c r="M283" s="467">
        <f t="shared" si="5"/>
        <v>0</v>
      </c>
      <c r="N283" s="408"/>
    </row>
    <row r="284" spans="2:14">
      <c r="C284" s="423"/>
      <c r="D284" s="326" t="s">
        <v>458</v>
      </c>
      <c r="E284" s="186">
        <v>7150</v>
      </c>
      <c r="F284" s="186" t="s">
        <v>39</v>
      </c>
      <c r="G284" s="119">
        <v>45</v>
      </c>
      <c r="H284" s="119">
        <v>45</v>
      </c>
      <c r="I284" s="119"/>
      <c r="J284" s="119">
        <v>0</v>
      </c>
      <c r="K284" s="327">
        <v>0</v>
      </c>
      <c r="L284" s="365">
        <v>0</v>
      </c>
      <c r="M284" s="467">
        <f t="shared" si="5"/>
        <v>0</v>
      </c>
      <c r="N284" s="408"/>
    </row>
    <row r="285" spans="2:14">
      <c r="C285" s="423"/>
      <c r="D285" s="326" t="s">
        <v>459</v>
      </c>
      <c r="E285" s="186"/>
      <c r="F285" s="260" t="s">
        <v>52</v>
      </c>
      <c r="G285" s="119">
        <v>0</v>
      </c>
      <c r="H285" s="119">
        <v>49</v>
      </c>
      <c r="I285" s="119"/>
      <c r="J285" s="119">
        <v>0</v>
      </c>
      <c r="K285" s="327">
        <v>0</v>
      </c>
      <c r="L285" s="365">
        <v>0</v>
      </c>
      <c r="M285" s="467">
        <f t="shared" si="5"/>
        <v>0</v>
      </c>
      <c r="N285" s="408"/>
    </row>
    <row r="286" spans="2:14">
      <c r="C286" s="159"/>
      <c r="D286" s="448" t="s">
        <v>460</v>
      </c>
      <c r="E286" s="186"/>
      <c r="F286" s="260" t="s">
        <v>52</v>
      </c>
      <c r="G286" s="119">
        <v>0</v>
      </c>
      <c r="H286" s="119">
        <v>1</v>
      </c>
      <c r="I286" s="119"/>
      <c r="J286" s="119">
        <v>0</v>
      </c>
      <c r="K286" s="327">
        <v>0</v>
      </c>
      <c r="L286" s="365">
        <v>0</v>
      </c>
      <c r="M286" s="467">
        <f t="shared" si="5"/>
        <v>0</v>
      </c>
      <c r="N286" s="408"/>
    </row>
    <row r="287" spans="2:14">
      <c r="C287" s="449" t="s">
        <v>165</v>
      </c>
      <c r="D287" s="437"/>
      <c r="E287" s="229"/>
      <c r="F287" s="182" t="s">
        <v>10</v>
      </c>
      <c r="G287" s="135">
        <v>1000</v>
      </c>
      <c r="H287" s="135">
        <v>4382</v>
      </c>
      <c r="I287" s="135"/>
      <c r="J287" s="135">
        <f>J288</f>
        <v>1000</v>
      </c>
      <c r="K287" s="330">
        <f>K288</f>
        <v>1000</v>
      </c>
      <c r="L287" s="496">
        <f>L288</f>
        <v>1000</v>
      </c>
      <c r="M287" s="467">
        <f t="shared" si="5"/>
        <v>0</v>
      </c>
      <c r="N287" s="408"/>
    </row>
    <row r="288" spans="2:14">
      <c r="C288" s="425">
        <v>6399</v>
      </c>
      <c r="D288" s="427" t="s">
        <v>341</v>
      </c>
      <c r="E288" s="192"/>
      <c r="F288" s="192"/>
      <c r="G288" s="132">
        <v>1000</v>
      </c>
      <c r="H288" s="132">
        <v>4382</v>
      </c>
      <c r="I288" s="132"/>
      <c r="J288" s="132">
        <f>J289+J290</f>
        <v>1000</v>
      </c>
      <c r="K288" s="331">
        <f>K289+K290</f>
        <v>1000</v>
      </c>
      <c r="L288" s="365">
        <f>L289+L290</f>
        <v>1000</v>
      </c>
      <c r="M288" s="467">
        <f t="shared" si="5"/>
        <v>0</v>
      </c>
      <c r="N288" s="408"/>
    </row>
    <row r="289" spans="1:14">
      <c r="C289" s="425"/>
      <c r="D289" s="422" t="s">
        <v>461</v>
      </c>
      <c r="E289" s="186"/>
      <c r="F289" s="186"/>
      <c r="G289" s="119">
        <v>1000</v>
      </c>
      <c r="H289" s="119">
        <v>1000</v>
      </c>
      <c r="I289" s="132"/>
      <c r="J289" s="132">
        <v>1000</v>
      </c>
      <c r="K289" s="331">
        <v>1000</v>
      </c>
      <c r="L289" s="365">
        <v>1000</v>
      </c>
      <c r="M289" s="467">
        <f t="shared" si="5"/>
        <v>0</v>
      </c>
      <c r="N289" s="408"/>
    </row>
    <row r="290" spans="1:14">
      <c r="C290" s="426"/>
      <c r="D290" s="422" t="s">
        <v>462</v>
      </c>
      <c r="E290" s="186"/>
      <c r="F290" s="186"/>
      <c r="G290" s="119">
        <v>0</v>
      </c>
      <c r="H290" s="119">
        <v>3382</v>
      </c>
      <c r="I290" s="132"/>
      <c r="J290" s="132">
        <v>0</v>
      </c>
      <c r="K290" s="331">
        <v>0</v>
      </c>
      <c r="L290" s="365">
        <v>0</v>
      </c>
      <c r="M290" s="467">
        <f t="shared" si="5"/>
        <v>0</v>
      </c>
      <c r="N290" s="408"/>
    </row>
    <row r="291" spans="1:14">
      <c r="A291" s="593"/>
      <c r="B291" s="514"/>
      <c r="C291" s="447" t="s">
        <v>166</v>
      </c>
      <c r="D291" s="428"/>
      <c r="E291" s="227"/>
      <c r="F291" s="227"/>
      <c r="G291" s="228">
        <v>600</v>
      </c>
      <c r="H291" s="228">
        <v>5780</v>
      </c>
      <c r="I291" s="228"/>
      <c r="J291" s="228">
        <f>J292+J293</f>
        <v>600</v>
      </c>
      <c r="K291" s="332">
        <f>K292+K293</f>
        <v>600</v>
      </c>
      <c r="L291" s="496">
        <f>L292+L293</f>
        <v>600</v>
      </c>
      <c r="M291" s="467">
        <f t="shared" si="5"/>
        <v>0</v>
      </c>
      <c r="N291" s="408"/>
    </row>
    <row r="292" spans="1:14">
      <c r="A292" s="593"/>
      <c r="B292" s="514"/>
      <c r="C292" s="446">
        <v>6402</v>
      </c>
      <c r="D292" s="326" t="s">
        <v>342</v>
      </c>
      <c r="E292" s="186"/>
      <c r="F292" s="260" t="s">
        <v>10</v>
      </c>
      <c r="G292" s="119">
        <v>0</v>
      </c>
      <c r="H292" s="119">
        <v>4429</v>
      </c>
      <c r="I292" s="119"/>
      <c r="J292" s="119">
        <v>0</v>
      </c>
      <c r="K292" s="327">
        <v>0</v>
      </c>
      <c r="L292" s="365">
        <v>0</v>
      </c>
      <c r="M292" s="467">
        <f t="shared" si="5"/>
        <v>0</v>
      </c>
      <c r="N292" s="408"/>
    </row>
    <row r="293" spans="1:14">
      <c r="C293" s="424">
        <v>6409</v>
      </c>
      <c r="D293" s="326" t="s">
        <v>343</v>
      </c>
      <c r="E293" s="186"/>
      <c r="F293" s="186"/>
      <c r="G293" s="119">
        <v>600</v>
      </c>
      <c r="H293" s="119">
        <v>1351</v>
      </c>
      <c r="I293" s="119"/>
      <c r="J293" s="119">
        <f>J294+J295</f>
        <v>600</v>
      </c>
      <c r="K293" s="327">
        <f>K294+K295</f>
        <v>600</v>
      </c>
      <c r="L293" s="365">
        <f>L294+L295</f>
        <v>600</v>
      </c>
      <c r="M293" s="467">
        <f t="shared" si="5"/>
        <v>0</v>
      </c>
      <c r="N293" s="408"/>
    </row>
    <row r="294" spans="1:14">
      <c r="C294" s="425"/>
      <c r="D294" s="326" t="s">
        <v>463</v>
      </c>
      <c r="E294" s="225">
        <v>5231</v>
      </c>
      <c r="F294" s="186" t="s">
        <v>37</v>
      </c>
      <c r="G294" s="119">
        <v>300</v>
      </c>
      <c r="H294" s="119">
        <v>995</v>
      </c>
      <c r="I294" s="119"/>
      <c r="J294" s="119">
        <v>300</v>
      </c>
      <c r="K294" s="327">
        <v>300</v>
      </c>
      <c r="L294" s="365">
        <v>300</v>
      </c>
      <c r="M294" s="467">
        <f t="shared" si="5"/>
        <v>0</v>
      </c>
      <c r="N294" s="408"/>
    </row>
    <row r="295" spans="1:14">
      <c r="C295" s="426"/>
      <c r="D295" s="448" t="s">
        <v>464</v>
      </c>
      <c r="E295" s="192" t="s">
        <v>0</v>
      </c>
      <c r="F295" s="186" t="s">
        <v>10</v>
      </c>
      <c r="G295" s="120">
        <v>300</v>
      </c>
      <c r="H295" s="120">
        <v>356</v>
      </c>
      <c r="I295" s="120"/>
      <c r="J295" s="120">
        <v>300</v>
      </c>
      <c r="K295" s="333">
        <v>300</v>
      </c>
      <c r="L295" s="365">
        <v>300</v>
      </c>
      <c r="M295" s="467">
        <f t="shared" si="5"/>
        <v>0</v>
      </c>
      <c r="N295" s="408"/>
    </row>
    <row r="296" spans="1:14">
      <c r="C296" s="466"/>
      <c r="D296" s="466" t="s">
        <v>167</v>
      </c>
      <c r="E296" s="445"/>
      <c r="F296" s="334"/>
      <c r="G296" s="335">
        <v>581172</v>
      </c>
      <c r="H296" s="335">
        <v>603313</v>
      </c>
      <c r="I296" s="335"/>
      <c r="J296" s="336">
        <f>J291+J240+J235+J229+J224+J210+J176+J141+J137+J112+J83+J45+J38+J19+J13+J8+J287+J206</f>
        <v>608938</v>
      </c>
      <c r="K296" s="337">
        <f>K291+K240+K235+K229+K224+K210+K176+K141+K137+K112+K83+K45+K38+K19+K13+K8+K287+K206</f>
        <v>566754</v>
      </c>
      <c r="L296" s="377">
        <f>L291+L240+L235+L229+L224+L210+L176+L141+L137+L112+L83+L45+L38+L19+L13+L8+L287+L206</f>
        <v>552175</v>
      </c>
      <c r="M296" s="504">
        <f t="shared" si="5"/>
        <v>-14579</v>
      </c>
      <c r="N296" s="508"/>
    </row>
    <row r="297" spans="1:14">
      <c r="D297" s="137"/>
      <c r="E297" s="117"/>
      <c r="F297" s="117"/>
      <c r="G297" s="117"/>
      <c r="H297" s="117"/>
      <c r="I297" s="117"/>
      <c r="J297" s="117"/>
      <c r="K297" s="117"/>
      <c r="L297" s="117"/>
    </row>
    <row r="298" spans="1:14">
      <c r="D298" t="s">
        <v>78</v>
      </c>
      <c r="E298" s="117"/>
      <c r="F298" s="117"/>
      <c r="G298" s="117"/>
      <c r="H298" s="117"/>
      <c r="I298" s="117"/>
      <c r="J298" s="117"/>
      <c r="K298" s="117"/>
      <c r="L298" s="117"/>
    </row>
    <row r="299" spans="1:14">
      <c r="C299" s="507"/>
      <c r="E299" s="117"/>
      <c r="F299" s="117"/>
      <c r="G299" s="117"/>
      <c r="H299" s="117"/>
      <c r="I299" s="117"/>
      <c r="J299" s="117"/>
      <c r="K299" s="117"/>
      <c r="L299" s="117"/>
    </row>
    <row r="300" spans="1:14">
      <c r="C300" s="507"/>
      <c r="E300" s="117"/>
      <c r="F300" t="s">
        <v>78</v>
      </c>
      <c r="G300" s="117"/>
      <c r="H300" s="117"/>
      <c r="I300" s="117"/>
      <c r="J300" s="117"/>
      <c r="K300" s="117"/>
      <c r="L300" s="117"/>
    </row>
    <row r="301" spans="1:14">
      <c r="D301" t="s">
        <v>78</v>
      </c>
      <c r="E301" s="117"/>
      <c r="F301" s="117"/>
      <c r="G301" s="117"/>
      <c r="H301" t="s">
        <v>78</v>
      </c>
      <c r="I301" s="117"/>
      <c r="J301" s="117"/>
      <c r="K301" s="117"/>
      <c r="L301" s="117"/>
    </row>
    <row r="302" spans="1:14">
      <c r="D302" s="117"/>
      <c r="E302" s="117"/>
      <c r="F302" s="117"/>
      <c r="G302" t="s">
        <v>78</v>
      </c>
      <c r="H302" s="117"/>
      <c r="I302" s="117"/>
      <c r="J302" s="117"/>
      <c r="K302" s="117"/>
      <c r="L302" s="117"/>
    </row>
    <row r="303" spans="1:14">
      <c r="D303" s="117"/>
      <c r="E303" s="117"/>
      <c r="F303" s="117"/>
      <c r="G303" s="117"/>
      <c r="H303" s="117"/>
      <c r="I303" s="117"/>
      <c r="J303" s="117"/>
      <c r="K303" s="117"/>
      <c r="L303" s="117"/>
    </row>
    <row r="304" spans="1:14">
      <c r="D304" s="117"/>
      <c r="E304" s="117"/>
      <c r="F304" s="117"/>
      <c r="G304" s="117"/>
      <c r="H304" s="117"/>
      <c r="I304" s="117"/>
      <c r="J304" s="117"/>
      <c r="K304" s="117"/>
      <c r="L304" s="117"/>
    </row>
    <row r="305" spans="4:12">
      <c r="D305" s="117"/>
      <c r="E305" s="117"/>
      <c r="F305" s="117"/>
      <c r="G305" s="117"/>
      <c r="H305" s="117"/>
      <c r="I305" s="117"/>
      <c r="J305" s="117"/>
      <c r="K305" s="117"/>
      <c r="L305" s="117"/>
    </row>
    <row r="306" spans="4:12">
      <c r="D306" s="117"/>
      <c r="E306" s="117"/>
      <c r="F306" s="117"/>
      <c r="G306" s="117"/>
      <c r="H306" s="117"/>
      <c r="I306" s="117"/>
      <c r="J306" s="117"/>
      <c r="K306" s="117"/>
      <c r="L306" s="117"/>
    </row>
    <row r="307" spans="4:12">
      <c r="D307" s="117"/>
      <c r="E307" s="117"/>
      <c r="F307" s="117"/>
      <c r="G307" s="117"/>
      <c r="H307" s="117"/>
      <c r="I307" s="117"/>
      <c r="J307" s="117"/>
      <c r="K307" s="117"/>
      <c r="L307" s="117"/>
    </row>
    <row r="308" spans="4:12">
      <c r="D308" s="117"/>
      <c r="E308" s="117"/>
      <c r="F308" s="117"/>
      <c r="G308" s="117"/>
      <c r="H308" s="117"/>
      <c r="I308" s="117"/>
      <c r="J308" s="117"/>
      <c r="K308" s="117"/>
      <c r="L308" s="117"/>
    </row>
    <row r="309" spans="4:12">
      <c r="D309" s="117"/>
      <c r="E309" s="117"/>
      <c r="F309" s="117"/>
      <c r="G309" s="117"/>
      <c r="H309" s="117"/>
      <c r="I309" s="117"/>
      <c r="J309" s="117"/>
      <c r="K309" s="117"/>
      <c r="L309" s="117"/>
    </row>
    <row r="310" spans="4:12">
      <c r="D310" s="117"/>
      <c r="E310" s="117"/>
      <c r="F310" s="117"/>
      <c r="G310" s="117"/>
      <c r="H310" s="117"/>
      <c r="I310" s="117"/>
      <c r="J310" s="117"/>
      <c r="K310" s="117"/>
      <c r="L310" s="117"/>
    </row>
    <row r="311" spans="4:12">
      <c r="D311" s="117"/>
      <c r="E311" s="117"/>
      <c r="F311" s="117"/>
      <c r="G311" s="117"/>
      <c r="H311" s="117"/>
      <c r="I311" s="117"/>
      <c r="J311" s="117"/>
      <c r="K311" s="117"/>
      <c r="L311" s="117"/>
    </row>
  </sheetData>
  <mergeCells count="15">
    <mergeCell ref="A229:A230"/>
    <mergeCell ref="A291:A292"/>
    <mergeCell ref="D2:G2"/>
    <mergeCell ref="J2:K2"/>
    <mergeCell ref="L1:M1"/>
    <mergeCell ref="A25:A26"/>
    <mergeCell ref="A74:A75"/>
    <mergeCell ref="A127:A128"/>
    <mergeCell ref="A175:A176"/>
    <mergeCell ref="B22:B23"/>
    <mergeCell ref="B124:B125"/>
    <mergeCell ref="B174:B175"/>
    <mergeCell ref="B228:B229"/>
    <mergeCell ref="B278:B279"/>
    <mergeCell ref="C251:L251"/>
  </mergeCells>
  <pageMargins left="0.43" right="0.31496062992125984" top="0.46" bottom="0.71" header="0.36" footer="0.49"/>
  <pageSetup paperSize="9" scale="80" firstPageNumber="6" orientation="landscape" useFirstPageNumber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O33"/>
  <sheetViews>
    <sheetView tabSelected="1" topLeftCell="C1" workbookViewId="0">
      <selection activeCell="M19" sqref="M19"/>
    </sheetView>
  </sheetViews>
  <sheetFormatPr defaultRowHeight="12.75"/>
  <cols>
    <col min="1" max="1" width="15.5703125" customWidth="1"/>
    <col min="2" max="2" width="10.85546875" customWidth="1"/>
    <col min="3" max="3" width="79.85546875" customWidth="1"/>
    <col min="4" max="4" width="18.28515625" customWidth="1"/>
    <col min="5" max="5" width="27.140625" hidden="1" customWidth="1"/>
    <col min="6" max="6" width="68.5703125" hidden="1" customWidth="1"/>
    <col min="7" max="9" width="9.140625" hidden="1" customWidth="1"/>
    <col min="10" max="10" width="18.28515625" customWidth="1"/>
    <col min="11" max="12" width="16.28515625" hidden="1" customWidth="1"/>
    <col min="13" max="13" width="18.28515625" customWidth="1"/>
  </cols>
  <sheetData>
    <row r="1" spans="1:15" ht="15">
      <c r="L1" s="602"/>
      <c r="M1" s="602"/>
    </row>
    <row r="2" spans="1:15" ht="34.5" customHeight="1">
      <c r="O2" s="509" t="s">
        <v>487</v>
      </c>
    </row>
    <row r="3" spans="1:15" ht="23.25">
      <c r="C3" s="595" t="s">
        <v>497</v>
      </c>
      <c r="D3" s="595"/>
      <c r="E3" s="595"/>
      <c r="F3" s="595"/>
      <c r="G3" s="114"/>
      <c r="H3" s="602"/>
      <c r="I3" s="602"/>
      <c r="J3" s="115"/>
      <c r="K3" s="115"/>
    </row>
    <row r="4" spans="1:15" ht="23.25">
      <c r="C4" s="103"/>
      <c r="D4" s="103"/>
      <c r="E4" s="103"/>
      <c r="F4" s="103"/>
      <c r="G4" s="114"/>
      <c r="H4" s="115"/>
      <c r="I4" s="115"/>
      <c r="J4" s="115"/>
      <c r="K4" s="115"/>
    </row>
    <row r="5" spans="1:15" ht="35.25" customHeight="1">
      <c r="C5" s="116"/>
      <c r="D5" s="116"/>
      <c r="E5" s="117"/>
      <c r="F5" s="1"/>
      <c r="G5" s="1"/>
      <c r="H5" s="1"/>
      <c r="I5" s="1" t="s">
        <v>2</v>
      </c>
      <c r="J5" s="1"/>
      <c r="K5" s="1"/>
      <c r="L5" t="s">
        <v>78</v>
      </c>
      <c r="M5" s="106" t="s">
        <v>183</v>
      </c>
    </row>
    <row r="6" spans="1:15" ht="17.25" customHeight="1">
      <c r="B6" s="413"/>
      <c r="C6" s="414"/>
      <c r="D6" s="566" t="s">
        <v>181</v>
      </c>
      <c r="E6" s="567" t="s">
        <v>98</v>
      </c>
      <c r="F6" s="568" t="s">
        <v>83</v>
      </c>
      <c r="G6" s="569" t="s">
        <v>175</v>
      </c>
      <c r="H6" s="569"/>
      <c r="I6" s="569" t="s">
        <v>3</v>
      </c>
      <c r="J6" s="569" t="s">
        <v>177</v>
      </c>
      <c r="K6" s="568"/>
      <c r="L6" s="569" t="s">
        <v>177</v>
      </c>
      <c r="M6" s="566" t="s">
        <v>181</v>
      </c>
    </row>
    <row r="7" spans="1:15" ht="17.25" customHeight="1">
      <c r="B7" s="407"/>
      <c r="C7" s="415"/>
      <c r="D7" s="570" t="s">
        <v>81</v>
      </c>
      <c r="E7" s="571" t="s">
        <v>8</v>
      </c>
      <c r="F7" s="572" t="s">
        <v>81</v>
      </c>
      <c r="G7" s="573">
        <v>40946</v>
      </c>
      <c r="H7" s="573"/>
      <c r="I7" s="574" t="s">
        <v>7</v>
      </c>
      <c r="J7" s="574" t="s">
        <v>7</v>
      </c>
      <c r="K7" s="572"/>
      <c r="L7" s="574" t="s">
        <v>7</v>
      </c>
      <c r="M7" s="570" t="s">
        <v>81</v>
      </c>
    </row>
    <row r="8" spans="1:15" ht="17.25" customHeight="1">
      <c r="B8" s="416"/>
      <c r="C8" s="417"/>
      <c r="D8" s="570">
        <v>2012</v>
      </c>
      <c r="E8" s="571"/>
      <c r="F8" s="575">
        <v>2012</v>
      </c>
      <c r="G8" s="576" t="s">
        <v>176</v>
      </c>
      <c r="H8" s="576"/>
      <c r="I8" s="576" t="s">
        <v>174</v>
      </c>
      <c r="J8" s="576" t="s">
        <v>475</v>
      </c>
      <c r="K8" s="575"/>
      <c r="L8" s="576" t="s">
        <v>205</v>
      </c>
      <c r="M8" s="576">
        <v>2013</v>
      </c>
    </row>
    <row r="9" spans="1:15" ht="23.25" customHeight="1">
      <c r="B9" s="540" t="s">
        <v>180</v>
      </c>
      <c r="C9" s="541"/>
      <c r="D9" s="542">
        <v>123328</v>
      </c>
      <c r="E9" s="543" t="s">
        <v>100</v>
      </c>
      <c r="F9" s="544">
        <v>1630</v>
      </c>
      <c r="G9" s="544"/>
      <c r="H9" s="544"/>
      <c r="I9" s="544"/>
      <c r="J9" s="544">
        <v>90572</v>
      </c>
      <c r="K9" s="544"/>
      <c r="L9" s="543"/>
      <c r="M9" s="544">
        <f>SUM(M10:M12)</f>
        <v>74805</v>
      </c>
    </row>
    <row r="10" spans="1:15" ht="23.25" customHeight="1">
      <c r="B10" s="545">
        <v>8115</v>
      </c>
      <c r="C10" s="546" t="s">
        <v>346</v>
      </c>
      <c r="D10" s="547">
        <v>0</v>
      </c>
      <c r="E10" s="548"/>
      <c r="F10" s="547"/>
      <c r="G10" s="547"/>
      <c r="H10" s="547"/>
      <c r="I10" s="547"/>
      <c r="J10" s="547">
        <v>29543</v>
      </c>
      <c r="K10" s="549"/>
      <c r="L10" s="550"/>
      <c r="M10" s="547">
        <v>0</v>
      </c>
    </row>
    <row r="11" spans="1:15" ht="23.25" customHeight="1">
      <c r="B11" s="545">
        <v>8123</v>
      </c>
      <c r="C11" s="551" t="s">
        <v>347</v>
      </c>
      <c r="D11" s="552">
        <v>143328</v>
      </c>
      <c r="E11" s="553"/>
      <c r="F11" s="552">
        <v>1200</v>
      </c>
      <c r="G11" s="552"/>
      <c r="H11" s="552"/>
      <c r="I11" s="552"/>
      <c r="J11" s="552">
        <v>143802</v>
      </c>
      <c r="K11" s="554"/>
      <c r="L11" s="555"/>
      <c r="M11" s="552">
        <v>94805</v>
      </c>
    </row>
    <row r="12" spans="1:15" ht="23.25" customHeight="1">
      <c r="B12" s="545">
        <v>8124</v>
      </c>
      <c r="C12" s="556" t="s">
        <v>348</v>
      </c>
      <c r="D12" s="557">
        <v>-20000</v>
      </c>
      <c r="E12" s="558"/>
      <c r="F12" s="557">
        <v>30</v>
      </c>
      <c r="G12" s="557"/>
      <c r="H12" s="557"/>
      <c r="I12" s="557"/>
      <c r="J12" s="559">
        <v>-82773</v>
      </c>
      <c r="K12" s="560"/>
      <c r="L12" s="561"/>
      <c r="M12" s="559">
        <v>-20000</v>
      </c>
    </row>
    <row r="13" spans="1:15" ht="23.25" customHeight="1">
      <c r="B13" s="562"/>
      <c r="C13" s="563" t="s">
        <v>182</v>
      </c>
      <c r="D13" s="564">
        <v>123328</v>
      </c>
      <c r="E13" s="564"/>
      <c r="F13" s="565"/>
      <c r="G13" s="565">
        <v>167632</v>
      </c>
      <c r="H13" s="565"/>
      <c r="I13" s="565"/>
      <c r="J13" s="564">
        <v>90572</v>
      </c>
      <c r="K13" s="565"/>
      <c r="L13" s="565"/>
      <c r="M13" s="564">
        <f>M9</f>
        <v>74805</v>
      </c>
    </row>
    <row r="14" spans="1:15">
      <c r="C14" s="144"/>
      <c r="D14" s="164"/>
      <c r="E14" s="164"/>
      <c r="F14" s="147">
        <v>1500</v>
      </c>
      <c r="G14" s="147"/>
      <c r="H14" s="147"/>
      <c r="I14" s="147"/>
      <c r="J14" s="147"/>
      <c r="K14" s="147"/>
      <c r="L14" s="165"/>
      <c r="M14" s="165"/>
    </row>
    <row r="15" spans="1:15">
      <c r="A15" s="593"/>
      <c r="C15" s="137"/>
      <c r="D15" s="164"/>
      <c r="E15" s="164" t="s">
        <v>103</v>
      </c>
      <c r="F15" s="151">
        <v>900</v>
      </c>
      <c r="G15" s="151"/>
      <c r="H15" s="151"/>
      <c r="I15" s="151"/>
      <c r="J15" s="151"/>
      <c r="K15" s="151"/>
      <c r="L15" s="165"/>
      <c r="M15" s="165"/>
    </row>
    <row r="16" spans="1:15">
      <c r="A16" s="593"/>
      <c r="C16" s="112"/>
      <c r="D16" s="164"/>
      <c r="E16" s="164" t="s">
        <v>103</v>
      </c>
      <c r="F16" s="151">
        <v>0</v>
      </c>
      <c r="G16" s="151"/>
      <c r="H16" s="151"/>
      <c r="I16" s="151"/>
      <c r="J16" s="151"/>
      <c r="K16" s="151"/>
      <c r="L16" s="165"/>
      <c r="M16" s="165"/>
    </row>
    <row r="17" spans="2:13">
      <c r="C17" s="112"/>
      <c r="D17" s="164"/>
      <c r="E17" s="164"/>
      <c r="F17" s="153" t="s">
        <v>104</v>
      </c>
      <c r="G17" s="151"/>
      <c r="H17" s="151"/>
      <c r="I17" s="153"/>
      <c r="J17" s="153"/>
      <c r="K17" s="153"/>
      <c r="L17" s="165"/>
      <c r="M17" s="165"/>
    </row>
    <row r="18" spans="2:13" ht="12.75" customHeight="1">
      <c r="B18" s="409"/>
      <c r="C18" s="137"/>
      <c r="D18" s="166"/>
      <c r="E18" s="164" t="s">
        <v>103</v>
      </c>
      <c r="F18" s="151">
        <v>400</v>
      </c>
      <c r="G18" s="151"/>
      <c r="H18" s="151"/>
      <c r="I18" s="151"/>
      <c r="J18" s="153" t="s">
        <v>78</v>
      </c>
      <c r="K18" s="151"/>
      <c r="L18" s="165"/>
      <c r="M18" s="165"/>
    </row>
    <row r="19" spans="2:13">
      <c r="B19" s="409"/>
      <c r="C19" s="137"/>
      <c r="D19" s="164"/>
      <c r="E19" s="164" t="s">
        <v>103</v>
      </c>
      <c r="F19" s="153" t="s">
        <v>0</v>
      </c>
      <c r="G19" s="151"/>
      <c r="H19" s="151"/>
      <c r="I19" s="153"/>
      <c r="J19" s="153"/>
      <c r="K19" s="153"/>
      <c r="L19" s="165"/>
      <c r="M19" s="165"/>
    </row>
    <row r="23" spans="2:13">
      <c r="D23" t="s">
        <v>78</v>
      </c>
    </row>
    <row r="25" spans="2:13">
      <c r="J25" t="s">
        <v>78</v>
      </c>
    </row>
    <row r="26" spans="2:13">
      <c r="C26" t="s">
        <v>78</v>
      </c>
    </row>
    <row r="33" spans="4:4">
      <c r="D33" t="s">
        <v>78</v>
      </c>
    </row>
  </sheetData>
  <mergeCells count="4">
    <mergeCell ref="C3:F3"/>
    <mergeCell ref="H3:I3"/>
    <mergeCell ref="L1:M1"/>
    <mergeCell ref="A15:A16"/>
  </mergeCells>
  <pageMargins left="0.31496062992125984" right="0.23622047244094491" top="0.70866141732283472" bottom="0.78740157480314965" header="0.31496062992125984" footer="0.31496062992125984"/>
  <pageSetup paperSize="9" scale="80" firstPageNumber="13" orientation="landscape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5</vt:i4>
      </vt:variant>
      <vt:variant>
        <vt:lpstr>Pojmenované oblasti</vt:lpstr>
      </vt:variant>
      <vt:variant>
        <vt:i4>1</vt:i4>
      </vt:variant>
    </vt:vector>
  </HeadingPairs>
  <TitlesOfParts>
    <vt:vector size="6" baseType="lpstr">
      <vt:lpstr>Rekapitulace</vt:lpstr>
      <vt:lpstr>Provoz.příjmy</vt:lpstr>
      <vt:lpstr>Kap.příjmy</vt:lpstr>
      <vt:lpstr>Provoz.výdaje</vt:lpstr>
      <vt:lpstr>Financování</vt:lpstr>
      <vt:lpstr>Provoz.příjmy!Oblast_tisku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Sadílková Dana</dc:creator>
  <cp:lastModifiedBy>helrenk</cp:lastModifiedBy>
  <cp:lastPrinted>2012-12-18T07:32:24Z</cp:lastPrinted>
  <dcterms:created xsi:type="dcterms:W3CDTF">2011-04-26T10:15:00Z</dcterms:created>
  <dcterms:modified xsi:type="dcterms:W3CDTF">2012-12-18T07:32:25Z</dcterms:modified>
</cp:coreProperties>
</file>