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6"/>
  </bookViews>
  <sheets>
    <sheet name="Rekapitulace" sheetId="3" r:id="rId1"/>
    <sheet name="Provoz.příjmy" sheetId="2" r:id="rId2"/>
    <sheet name="Kap.příjmy" sheetId="5" r:id="rId3"/>
    <sheet name="Provoz.výdaje" sheetId="4" r:id="rId4"/>
    <sheet name="KV-strojní" sheetId="19" r:id="rId5"/>
    <sheet name="KV-rozestavěné" sheetId="9" r:id="rId6"/>
    <sheet name="KV-zahajované" sheetId="20" r:id="rId7"/>
    <sheet name="Úroky" sheetId="16" r:id="rId8"/>
    <sheet name="Projekty" sheetId="15" r:id="rId9"/>
    <sheet name="Financování" sheetId="7" r:id="rId10"/>
    <sheet name="SF" sheetId="13" r:id="rId11"/>
    <sheet name="HČ" sheetId="14" r:id="rId12"/>
  </sheets>
  <definedNames>
    <definedName name="Excel_BuiltIn__FilterDatabase_4" localSheetId="4">#REF!</definedName>
    <definedName name="Excel_BuiltIn__FilterDatabase_4" localSheetId="6">#REF!</definedName>
    <definedName name="Excel_BuiltIn__FilterDatabase_4">#REF!</definedName>
    <definedName name="_xlnm.Print_Titles" localSheetId="1">Provoz.příjmy!$7:$9</definedName>
    <definedName name="_xlnm.Print_Titles" localSheetId="3">Provoz.výdaje!$5:$7</definedName>
    <definedName name="_xlnm.Print_Area" localSheetId="9">Financování!$A$1:$I$43</definedName>
    <definedName name="_xlnm.Print_Area" localSheetId="11">HČ!$A$1:$E$41</definedName>
    <definedName name="_xlnm.Print_Area" localSheetId="2">Kap.příjmy!$A$1:$N$46</definedName>
    <definedName name="_xlnm.Print_Area" localSheetId="5">'KV-rozestavěné'!$A$1:$J$39</definedName>
    <definedName name="_xlnm.Print_Area" localSheetId="4">'KV-strojní'!$A$1:$H$45</definedName>
    <definedName name="_xlnm.Print_Area" localSheetId="6">'KV-zahajované'!$A$1:$K$33</definedName>
    <definedName name="_xlnm.Print_Area" localSheetId="8">Projekty!$A$1:$M$40</definedName>
    <definedName name="_xlnm.Print_Area" localSheetId="1">Provoz.příjmy!$A$1:$K$161</definedName>
    <definedName name="_xlnm.Print_Area" localSheetId="3">Provoz.výdaje!$A$1:$J$392</definedName>
    <definedName name="_xlnm.Print_Area" localSheetId="0">Rekapitulace!$A$1:$J$40</definedName>
    <definedName name="_xlnm.Print_Area" localSheetId="7">Úroky!$A$1:$J$41</definedName>
  </definedNames>
  <calcPr calcId="125725"/>
</workbook>
</file>

<file path=xl/calcChain.xml><?xml version="1.0" encoding="utf-8"?>
<calcChain xmlns="http://schemas.openxmlformats.org/spreadsheetml/2006/main">
  <c r="E26" i="13"/>
  <c r="H24" i="3"/>
  <c r="G19" i="20" l="1"/>
  <c r="K14"/>
  <c r="K19" s="1"/>
  <c r="H26" i="3" s="1"/>
  <c r="J14" i="20"/>
  <c r="J19" s="1"/>
  <c r="I14"/>
  <c r="H14"/>
  <c r="H19" s="1"/>
  <c r="G14"/>
  <c r="E21" i="19"/>
  <c r="G21"/>
  <c r="H21"/>
  <c r="J14" i="9"/>
  <c r="I15" i="16"/>
  <c r="H15"/>
  <c r="G15"/>
  <c r="F15"/>
  <c r="F22" i="3"/>
  <c r="E27" i="14"/>
  <c r="E35"/>
  <c r="D35"/>
  <c r="C35"/>
  <c r="B35"/>
  <c r="D27"/>
  <c r="C27"/>
  <c r="B27"/>
  <c r="I19" i="20" l="1"/>
  <c r="E36" i="14"/>
  <c r="C36"/>
  <c r="B36"/>
  <c r="D36"/>
  <c r="G180" i="4" l="1"/>
  <c r="H261"/>
  <c r="H257"/>
  <c r="H253"/>
  <c r="H249"/>
  <c r="G244"/>
  <c r="F244"/>
  <c r="J180"/>
  <c r="I180"/>
  <c r="H180"/>
  <c r="J176"/>
  <c r="I176"/>
  <c r="H176"/>
  <c r="G166"/>
  <c r="F168"/>
  <c r="J164"/>
  <c r="I164"/>
  <c r="H164"/>
  <c r="G164"/>
  <c r="K114"/>
  <c r="J146" i="2"/>
  <c r="I146"/>
  <c r="F17" i="13"/>
  <c r="F26"/>
  <c r="D26"/>
  <c r="M29" i="15"/>
  <c r="L29"/>
  <c r="J29"/>
  <c r="H29"/>
  <c r="G29"/>
  <c r="K29" s="1"/>
  <c r="K302" i="4"/>
  <c r="K11"/>
  <c r="K88"/>
  <c r="K86"/>
  <c r="K195"/>
  <c r="K212"/>
  <c r="K129"/>
  <c r="K112"/>
  <c r="K111"/>
  <c r="K14"/>
  <c r="J323"/>
  <c r="K323" s="1"/>
  <c r="I323"/>
  <c r="J312"/>
  <c r="I312"/>
  <c r="I13"/>
  <c r="E15" i="16"/>
  <c r="J293" i="4" l="1"/>
  <c r="J290" s="1"/>
  <c r="J289" s="1"/>
  <c r="I293"/>
  <c r="I290" s="1"/>
  <c r="I289" s="1"/>
  <c r="K106"/>
  <c r="K103"/>
  <c r="J13"/>
  <c r="K340"/>
  <c r="K312"/>
  <c r="K263"/>
  <c r="K239"/>
  <c r="K238"/>
  <c r="K216"/>
  <c r="K199"/>
  <c r="K192"/>
  <c r="K189"/>
  <c r="K188"/>
  <c r="K187"/>
  <c r="K178"/>
  <c r="K174"/>
  <c r="K162"/>
  <c r="K158"/>
  <c r="K150"/>
  <c r="K149"/>
  <c r="K147"/>
  <c r="K144"/>
  <c r="K143"/>
  <c r="K98"/>
  <c r="K19"/>
  <c r="G15" i="15"/>
  <c r="H15"/>
  <c r="J15"/>
  <c r="L15"/>
  <c r="M15"/>
  <c r="G23"/>
  <c r="H23"/>
  <c r="J23"/>
  <c r="L23"/>
  <c r="M23"/>
  <c r="K32"/>
  <c r="E33"/>
  <c r="F33"/>
  <c r="I33"/>
  <c r="L33" l="1"/>
  <c r="H33"/>
  <c r="M33"/>
  <c r="J33"/>
  <c r="G33"/>
  <c r="K290" i="4"/>
  <c r="K15" i="15"/>
  <c r="K23"/>
  <c r="H9" i="7"/>
  <c r="H15" s="1"/>
  <c r="H30" i="3" s="1"/>
  <c r="J85" i="4"/>
  <c r="J102"/>
  <c r="K99" i="2"/>
  <c r="K98" s="1"/>
  <c r="L98" s="1"/>
  <c r="K19"/>
  <c r="K17"/>
  <c r="K11"/>
  <c r="I11"/>
  <c r="I17"/>
  <c r="I19"/>
  <c r="K33" i="15" l="1"/>
  <c r="H15" i="3"/>
  <c r="J17" i="9"/>
  <c r="J22" s="1"/>
  <c r="H25" i="3" s="1"/>
  <c r="H17" i="9"/>
  <c r="G17"/>
  <c r="F17"/>
  <c r="E17"/>
  <c r="I14"/>
  <c r="I22" s="1"/>
  <c r="H14"/>
  <c r="G14"/>
  <c r="F14"/>
  <c r="E14"/>
  <c r="F22" l="1"/>
  <c r="E22"/>
  <c r="H22"/>
  <c r="G22"/>
  <c r="I90" i="2" l="1"/>
  <c r="I99"/>
  <c r="H19" i="3"/>
  <c r="J16" i="5"/>
  <c r="J11"/>
  <c r="J10" s="1"/>
  <c r="J25" s="1"/>
  <c r="L10"/>
  <c r="H18" i="3" s="1"/>
  <c r="L11" i="5"/>
  <c r="I38" i="2"/>
  <c r="I98"/>
  <c r="K90"/>
  <c r="H90"/>
  <c r="K73"/>
  <c r="I73"/>
  <c r="K69"/>
  <c r="I69"/>
  <c r="K58"/>
  <c r="I58"/>
  <c r="K38"/>
  <c r="K37" s="1"/>
  <c r="J241" i="4"/>
  <c r="J246"/>
  <c r="J342"/>
  <c r="K342" s="1"/>
  <c r="J344"/>
  <c r="J338"/>
  <c r="K338" s="1"/>
  <c r="J339"/>
  <c r="K339" s="1"/>
  <c r="K289"/>
  <c r="J265"/>
  <c r="K265" s="1"/>
  <c r="J240"/>
  <c r="K240" s="1"/>
  <c r="J234"/>
  <c r="K234" s="1"/>
  <c r="J222"/>
  <c r="K222" s="1"/>
  <c r="J218"/>
  <c r="J215"/>
  <c r="J211"/>
  <c r="J208"/>
  <c r="J206" s="1"/>
  <c r="K206" s="1"/>
  <c r="J197"/>
  <c r="K197" s="1"/>
  <c r="J194"/>
  <c r="J190"/>
  <c r="K190" s="1"/>
  <c r="J161"/>
  <c r="J157"/>
  <c r="K157" s="1"/>
  <c r="J148"/>
  <c r="K148" s="1"/>
  <c r="J145"/>
  <c r="K145" s="1"/>
  <c r="J142"/>
  <c r="K142" s="1"/>
  <c r="J136"/>
  <c r="J131"/>
  <c r="K131" s="1"/>
  <c r="J128"/>
  <c r="J120"/>
  <c r="J122"/>
  <c r="J110"/>
  <c r="J109" s="1"/>
  <c r="K109" s="1"/>
  <c r="J105"/>
  <c r="J91"/>
  <c r="J90" s="1"/>
  <c r="K90" s="1"/>
  <c r="J87"/>
  <c r="J50"/>
  <c r="J82"/>
  <c r="J78"/>
  <c r="J79"/>
  <c r="K79" s="1"/>
  <c r="J64"/>
  <c r="J55"/>
  <c r="J53" s="1"/>
  <c r="J46"/>
  <c r="J42"/>
  <c r="J40" s="1"/>
  <c r="K40" s="1"/>
  <c r="J38"/>
  <c r="J35"/>
  <c r="J29"/>
  <c r="J25"/>
  <c r="J22"/>
  <c r="J18"/>
  <c r="J12"/>
  <c r="K12" s="1"/>
  <c r="J8"/>
  <c r="K8" s="1"/>
  <c r="F29" i="3"/>
  <c r="F16"/>
  <c r="F11"/>
  <c r="H350" i="4"/>
  <c r="L25" i="5" l="1"/>
  <c r="H22" i="3"/>
  <c r="E37" s="1"/>
  <c r="J61" i="4"/>
  <c r="K64"/>
  <c r="J17"/>
  <c r="K17" s="1"/>
  <c r="J84"/>
  <c r="K84" s="1"/>
  <c r="J233"/>
  <c r="J51"/>
  <c r="K51" s="1"/>
  <c r="K55"/>
  <c r="J152"/>
  <c r="K152" s="1"/>
  <c r="K161"/>
  <c r="L37" i="2"/>
  <c r="H14" i="3"/>
  <c r="H16"/>
  <c r="D37" s="1"/>
  <c r="F20"/>
  <c r="F30" s="1"/>
  <c r="J184" i="4"/>
  <c r="K184" s="1"/>
  <c r="J264"/>
  <c r="K264" s="1"/>
  <c r="J49"/>
  <c r="K49" s="1"/>
  <c r="I37" i="2"/>
  <c r="I12" i="4"/>
  <c r="I22"/>
  <c r="I339"/>
  <c r="I338" s="1"/>
  <c r="I234"/>
  <c r="I233" s="1"/>
  <c r="I148"/>
  <c r="I161"/>
  <c r="I152" s="1"/>
  <c r="I122"/>
  <c r="I120" s="1"/>
  <c r="I110"/>
  <c r="I105"/>
  <c r="I102"/>
  <c r="I91"/>
  <c r="I90" s="1"/>
  <c r="I87"/>
  <c r="I85"/>
  <c r="I128"/>
  <c r="I82"/>
  <c r="I50" s="1"/>
  <c r="I79"/>
  <c r="I78" s="1"/>
  <c r="I64"/>
  <c r="I61" s="1"/>
  <c r="I55"/>
  <c r="I53" s="1"/>
  <c r="I218"/>
  <c r="I215"/>
  <c r="I211"/>
  <c r="I208"/>
  <c r="I131"/>
  <c r="I197"/>
  <c r="I145"/>
  <c r="I142"/>
  <c r="I136"/>
  <c r="I25"/>
  <c r="G25"/>
  <c r="F25"/>
  <c r="I18"/>
  <c r="I46"/>
  <c r="I42"/>
  <c r="I35"/>
  <c r="I29"/>
  <c r="I344"/>
  <c r="I342" s="1"/>
  <c r="I194"/>
  <c r="I8"/>
  <c r="I38"/>
  <c r="I265"/>
  <c r="I246"/>
  <c r="I240" s="1"/>
  <c r="I222"/>
  <c r="K35" i="2"/>
  <c r="I35"/>
  <c r="K33"/>
  <c r="K10" s="1"/>
  <c r="K146" s="1"/>
  <c r="L146" s="1"/>
  <c r="I33"/>
  <c r="I10" s="1"/>
  <c r="G15" i="7"/>
  <c r="G9"/>
  <c r="E15"/>
  <c r="J135" i="4" l="1"/>
  <c r="K135" s="1"/>
  <c r="H13" i="3"/>
  <c r="F37"/>
  <c r="J350" i="4"/>
  <c r="H21" i="3" s="1"/>
  <c r="I264" i="4"/>
  <c r="I184"/>
  <c r="I40"/>
  <c r="I17"/>
  <c r="I135"/>
  <c r="I84"/>
  <c r="I241"/>
  <c r="I206"/>
  <c r="I109"/>
  <c r="I51"/>
  <c r="I49" s="1"/>
  <c r="H10" i="5"/>
  <c r="H25" s="1"/>
  <c r="J11" i="2"/>
  <c r="I13" i="3" l="1"/>
  <c r="H11"/>
  <c r="K350" i="4"/>
  <c r="I21" i="3"/>
  <c r="E36"/>
  <c r="H29"/>
  <c r="I350" i="4"/>
  <c r="G29" i="3"/>
  <c r="G16"/>
  <c r="G11"/>
  <c r="E22"/>
  <c r="I22" s="1"/>
  <c r="E16"/>
  <c r="I16" s="1"/>
  <c r="E11"/>
  <c r="D22"/>
  <c r="D29" s="1"/>
  <c r="D16"/>
  <c r="D11"/>
  <c r="D20" s="1"/>
  <c r="I11" l="1"/>
  <c r="E29"/>
  <c r="I29" s="1"/>
  <c r="D36"/>
  <c r="D38" s="1"/>
  <c r="H20"/>
  <c r="G20"/>
  <c r="E20"/>
  <c r="F36"/>
  <c r="F38" s="1"/>
  <c r="E38"/>
  <c r="I20" l="1"/>
</calcChain>
</file>

<file path=xl/sharedStrings.xml><?xml version="1.0" encoding="utf-8"?>
<sst xmlns="http://schemas.openxmlformats.org/spreadsheetml/2006/main" count="1629" uniqueCount="675">
  <si>
    <t>x</t>
  </si>
  <si>
    <t>Provozní rozpočet - příjmy</t>
  </si>
  <si>
    <t>(v tis. Kč)</t>
  </si>
  <si>
    <t>Zodp.</t>
  </si>
  <si>
    <t xml:space="preserve">rozpočet </t>
  </si>
  <si>
    <t>odbor</t>
  </si>
  <si>
    <t>Třída 1 - daňové příjmy</t>
  </si>
  <si>
    <t>OE</t>
  </si>
  <si>
    <t>Daně z příjmů, zisku a kapitálových výnosů</t>
  </si>
  <si>
    <t xml:space="preserve">   daň z příjmů fyzických osob ze závislé činnosti</t>
  </si>
  <si>
    <t xml:space="preserve">   daň z příjmů fyzických osob z kapitálových výnosů</t>
  </si>
  <si>
    <t xml:space="preserve">   daň z příjmů právnických osob </t>
  </si>
  <si>
    <t xml:space="preserve">   daň z příjmů právnických osob za město</t>
  </si>
  <si>
    <t>Daně ze zboží a služeb v tuzemsku</t>
  </si>
  <si>
    <t xml:space="preserve">   daň z přidané hodnoty</t>
  </si>
  <si>
    <t>Daně a poplatky z vybraných činností a služeb</t>
  </si>
  <si>
    <t>OZP</t>
  </si>
  <si>
    <t xml:space="preserve">   poplatky za vypouštění škodlivých látek aj.</t>
  </si>
  <si>
    <t xml:space="preserve">   odvody za odnětí půdy ze zemědělského PF</t>
  </si>
  <si>
    <t xml:space="preserve">   poplatky za komunální odpad</t>
  </si>
  <si>
    <t xml:space="preserve">   poplatek ze psů</t>
  </si>
  <si>
    <t xml:space="preserve">   poplatek za rekreační pobyt</t>
  </si>
  <si>
    <t>OSC</t>
  </si>
  <si>
    <t xml:space="preserve">   poplatek za užívání veřejného prostranství</t>
  </si>
  <si>
    <t xml:space="preserve">   poplatek z ubytovací kapacity</t>
  </si>
  <si>
    <t xml:space="preserve">   poplatek za provozovaný výherní hrací přístroj</t>
  </si>
  <si>
    <t xml:space="preserve">   příjmy za zkoušky z odborné způsobilosti</t>
  </si>
  <si>
    <t>Správní poplatky</t>
  </si>
  <si>
    <t xml:space="preserve">   správní poplatky</t>
  </si>
  <si>
    <t>Majetkové daně</t>
  </si>
  <si>
    <t>Třída 2 - nedaňové příjmy</t>
  </si>
  <si>
    <t xml:space="preserve">Příjmy z vlastní činnosti </t>
  </si>
  <si>
    <t xml:space="preserve">   veterinární péče - služby útulku</t>
  </si>
  <si>
    <t>MP</t>
  </si>
  <si>
    <t xml:space="preserve">   komunikace - parkovací automaty</t>
  </si>
  <si>
    <t>OMH</t>
  </si>
  <si>
    <t xml:space="preserve">   nájem bytů - služby</t>
  </si>
  <si>
    <t xml:space="preserve">   pohřebnictví - služby</t>
  </si>
  <si>
    <t xml:space="preserve">   ostatní nakládání s odpady - služby EKOKOM</t>
  </si>
  <si>
    <t>OPO</t>
  </si>
  <si>
    <t xml:space="preserve">   činnost místní správy - kopírování, služby</t>
  </si>
  <si>
    <t>Příjmy z pronájmu majetku</t>
  </si>
  <si>
    <t xml:space="preserve">   komunální služby - věcná břemena</t>
  </si>
  <si>
    <t xml:space="preserve">   komunální služby - pozemky</t>
  </si>
  <si>
    <t xml:space="preserve">   bytové hospodářství</t>
  </si>
  <si>
    <t xml:space="preserve">   veřejné osvětlení - sloupy VO, reklama</t>
  </si>
  <si>
    <t xml:space="preserve">   pohřebnictví - kaple</t>
  </si>
  <si>
    <t>OR</t>
  </si>
  <si>
    <t xml:space="preserve">   změny územního plánu - podíl žadatelů</t>
  </si>
  <si>
    <t xml:space="preserve">   péče o vzhled obcí - zelené plochy</t>
  </si>
  <si>
    <t>Příjmy z finančního majetku</t>
  </si>
  <si>
    <t xml:space="preserve">   příjmy z finančních operací - úroky</t>
  </si>
  <si>
    <t>Přijaté sankční platby a vratky transferů</t>
  </si>
  <si>
    <t>OSU</t>
  </si>
  <si>
    <t xml:space="preserve">   ostatní správa v prům., staveb., obch. a službách</t>
  </si>
  <si>
    <t xml:space="preserve">   ostatní správa v ochraně životního prostředí</t>
  </si>
  <si>
    <t xml:space="preserve">   bezpečnost a veřejný pořádek</t>
  </si>
  <si>
    <t xml:space="preserve">   činnost místní správy</t>
  </si>
  <si>
    <t>Příjmy z prodeje nekapitálového majetku a ostatní nedaňové příjmy</t>
  </si>
  <si>
    <t xml:space="preserve">   přijaté dary</t>
  </si>
  <si>
    <t xml:space="preserve">   přijaté pojistné náhrady</t>
  </si>
  <si>
    <t xml:space="preserve">   přijaté nekapitálové příspěvky a náhrady</t>
  </si>
  <si>
    <t xml:space="preserve">   ostatní nedaňové příjmy j. n.</t>
  </si>
  <si>
    <t>Třída 4 - přijaté dotace</t>
  </si>
  <si>
    <t>Neinvestiční přijaté transfery</t>
  </si>
  <si>
    <t>Neinvestiční přijaté transfery ze SR celkem</t>
  </si>
  <si>
    <t>PROVOZNÍ PŘÍJMY CELKEM</t>
  </si>
  <si>
    <t xml:space="preserve"> </t>
  </si>
  <si>
    <t xml:space="preserve">   ostatní záležitosti v dopravě</t>
  </si>
  <si>
    <t>rozpočet</t>
  </si>
  <si>
    <t>Ukazatel</t>
  </si>
  <si>
    <t>Schválený</t>
  </si>
  <si>
    <t xml:space="preserve">Upravený </t>
  </si>
  <si>
    <t>Provozní příjmy</t>
  </si>
  <si>
    <t>z toho:</t>
  </si>
  <si>
    <t>Kapitálové příjmy</t>
  </si>
  <si>
    <t>PŘÍJMY CELKEM</t>
  </si>
  <si>
    <t>Provozní výdaje</t>
  </si>
  <si>
    <t>VÝDAJE CELKEM</t>
  </si>
  <si>
    <t>10 - zemědělství, lesní hospodářství a rybářství</t>
  </si>
  <si>
    <t>OŽP</t>
  </si>
  <si>
    <t>21 - obchod a služby</t>
  </si>
  <si>
    <t>X</t>
  </si>
  <si>
    <t>22 - doprava</t>
  </si>
  <si>
    <t>3700, 3701</t>
  </si>
  <si>
    <t>OSČ</t>
  </si>
  <si>
    <t>23 - vodní hospodářství</t>
  </si>
  <si>
    <t>31, 32 - vzdělávání a školské služby</t>
  </si>
  <si>
    <t>OŠK</t>
  </si>
  <si>
    <t xml:space="preserve">               Májová</t>
  </si>
  <si>
    <t xml:space="preserve">               Riegrova</t>
  </si>
  <si>
    <t xml:space="preserve">               Liliová</t>
  </si>
  <si>
    <t xml:space="preserve">               Klostermannova</t>
  </si>
  <si>
    <t xml:space="preserve">                Školní</t>
  </si>
  <si>
    <t xml:space="preserve">                Na Stráni</t>
  </si>
  <si>
    <t xml:space="preserve">                Na Pěšině</t>
  </si>
  <si>
    <t xml:space="preserve">                Máchovo nám.</t>
  </si>
  <si>
    <t xml:space="preserve">                Kosmonautů</t>
  </si>
  <si>
    <t xml:space="preserve">                Komenského </t>
  </si>
  <si>
    <t xml:space="preserve">                Kamenická</t>
  </si>
  <si>
    <t xml:space="preserve">                Březová</t>
  </si>
  <si>
    <t xml:space="preserve">                Míru </t>
  </si>
  <si>
    <t xml:space="preserve">                Vojanova </t>
  </si>
  <si>
    <t xml:space="preserve">               Jungmannova</t>
  </si>
  <si>
    <t xml:space="preserve">               Sládkova </t>
  </si>
  <si>
    <t>33 - kultura</t>
  </si>
  <si>
    <t xml:space="preserve">    obnova kulturních památek</t>
  </si>
  <si>
    <t>34 - tělovýchova a zájmová činnost</t>
  </si>
  <si>
    <t>35 - zdravotnictví</t>
  </si>
  <si>
    <t>OSV</t>
  </si>
  <si>
    <t>36 - bydlení, komunální služby a územní rozvoj</t>
  </si>
  <si>
    <t>0902,0911</t>
  </si>
  <si>
    <t>OSÚ</t>
  </si>
  <si>
    <t xml:space="preserve">    provoz</t>
  </si>
  <si>
    <t>PRIM</t>
  </si>
  <si>
    <t xml:space="preserve">    platy</t>
  </si>
  <si>
    <t>37 - ochrana životního prostředí</t>
  </si>
  <si>
    <t>2117,3557,2217</t>
  </si>
  <si>
    <t>43 - sociální služby</t>
  </si>
  <si>
    <t>6255,6257,6258,6292</t>
  </si>
  <si>
    <t>6245,6247,7813 atd.</t>
  </si>
  <si>
    <t>52 - civilní připravenost na krizové stavy</t>
  </si>
  <si>
    <t>53 - bezpečnost a veřejný pořádek</t>
  </si>
  <si>
    <t>55 - požární ochrana</t>
  </si>
  <si>
    <t>61 - všeobecná veřejná správa</t>
  </si>
  <si>
    <t>9003-9007</t>
  </si>
  <si>
    <t>63 - finanční operace</t>
  </si>
  <si>
    <t>64 - ostatní činnosti</t>
  </si>
  <si>
    <t>PROVOZNÍ VÝDAJE CELKEM</t>
  </si>
  <si>
    <t>Třída 3 - kapitálové příjmy</t>
  </si>
  <si>
    <t xml:space="preserve">   bytové hospodářství - prodej bytů</t>
  </si>
  <si>
    <t xml:space="preserve">   prodej pozemků a ostatní</t>
  </si>
  <si>
    <t>KAPITÁLOVÉ PŘÍJMY CELKEM</t>
  </si>
  <si>
    <t>Kapitálový rozpočet - příjmy</t>
  </si>
  <si>
    <t>Třída 8 - financování</t>
  </si>
  <si>
    <t>FINANCOVÁNÍ CELKEM</t>
  </si>
  <si>
    <t xml:space="preserve">             (v tis. Kč)</t>
  </si>
  <si>
    <t xml:space="preserve">   daň z příjmů fyzických osob ze samostatné výdělečné činnosti</t>
  </si>
  <si>
    <t>Org.</t>
  </si>
  <si>
    <t xml:space="preserve">   odvod z loterií a podobných her kromě výherních hracích přístrojů</t>
  </si>
  <si>
    <t xml:space="preserve">   nebytové hospodářství - služby</t>
  </si>
  <si>
    <t xml:space="preserve">   komunální služby - ostatní majetek - plakát. plochy</t>
  </si>
  <si>
    <t xml:space="preserve">   odvod z loterií - dílčí odvod z VHP</t>
  </si>
  <si>
    <t xml:space="preserve">   nájemné za vývěsní skříňky MAD</t>
  </si>
  <si>
    <t xml:space="preserve">   příjmy z podílů na zisku a dividend</t>
  </si>
  <si>
    <t xml:space="preserve">   prodej služebních vozidel</t>
  </si>
  <si>
    <t>zvláštní veterinární péče</t>
  </si>
  <si>
    <t>cestovní ruch</t>
  </si>
  <si>
    <t>lesní hospodářství a myslivost</t>
  </si>
  <si>
    <t xml:space="preserve">Lesní úřad Děčín, p. o. </t>
  </si>
  <si>
    <t>silnice, komunikace</t>
  </si>
  <si>
    <t xml:space="preserve">ostatní zál. pozemních komunikací </t>
  </si>
  <si>
    <t xml:space="preserve">ostatní záležitosti v silniční dopravě </t>
  </si>
  <si>
    <t>převoz, přístavní můstky</t>
  </si>
  <si>
    <t>mateřské školy</t>
  </si>
  <si>
    <t>základní školy</t>
  </si>
  <si>
    <t>školní jídelny</t>
  </si>
  <si>
    <t>ostatní záležitosti vzdělávání</t>
  </si>
  <si>
    <t>divadelní činnost</t>
  </si>
  <si>
    <t>činnosti knihovnické</t>
  </si>
  <si>
    <t>ostatní záležitosti kultury</t>
  </si>
  <si>
    <t>zachování a obnova kulturních památek</t>
  </si>
  <si>
    <t>sportovní zařízení</t>
  </si>
  <si>
    <t xml:space="preserve">ostatní tělovýchovná činnost </t>
  </si>
  <si>
    <t>využití volného času dětí a mládeže</t>
  </si>
  <si>
    <t>sociální fond</t>
  </si>
  <si>
    <t>Stomatologická péče</t>
  </si>
  <si>
    <t>Lékařská služba první pomoci</t>
  </si>
  <si>
    <t>bytové hospodářství</t>
  </si>
  <si>
    <t>veřejné osvětlení</t>
  </si>
  <si>
    <t>pohřebnictví</t>
  </si>
  <si>
    <t>územní plánování</t>
  </si>
  <si>
    <t>komunální služby</t>
  </si>
  <si>
    <t>sběr a svoz nebezpečných odpadů</t>
  </si>
  <si>
    <t>sběr a svoz komunálních odpadů</t>
  </si>
  <si>
    <t>sběr a svoz ostatních odpadů</t>
  </si>
  <si>
    <t>využívání a zneškodňování kom. odpadů</t>
  </si>
  <si>
    <t>ostatní nakládání s odpady</t>
  </si>
  <si>
    <t>monitoring půdy a podzemní vody</t>
  </si>
  <si>
    <t>ochrana druhů a stanovišť</t>
  </si>
  <si>
    <t xml:space="preserve">monitoring skal </t>
  </si>
  <si>
    <t>péče o vzhled obcí a veřejnou zeleň</t>
  </si>
  <si>
    <t>ostatní činnost k ochraně přírody a krajiny</t>
  </si>
  <si>
    <t>sociální péče a pomoc mládeži</t>
  </si>
  <si>
    <t>ostatní sociální péče</t>
  </si>
  <si>
    <t>Centra sociálních rehabilitačních služeb</t>
  </si>
  <si>
    <t>ostatní služby a činnosti v oblasti sociální péče</t>
  </si>
  <si>
    <t>komunitní plánování</t>
  </si>
  <si>
    <t>ochrana obyvatelstva</t>
  </si>
  <si>
    <t>činnost orgánů krizového řízení na úz. úrovni</t>
  </si>
  <si>
    <t>ostatní správa v oblasti krizového řízení</t>
  </si>
  <si>
    <t>záležitosti krizového řízení jinde nezařazené</t>
  </si>
  <si>
    <t>městská policie</t>
  </si>
  <si>
    <t>požární ochrana</t>
  </si>
  <si>
    <t>zastupitelstva obcí</t>
  </si>
  <si>
    <t>činnost místní správy</t>
  </si>
  <si>
    <t>ostatní finanční operace</t>
  </si>
  <si>
    <t>ostatní činnosti jinde nezařazené</t>
  </si>
  <si>
    <t>31 - Příjmy z prodeje dlouhodobého majetku a ostatní kapitálové příjmy</t>
  </si>
  <si>
    <t xml:space="preserve">změna stavu krátkodobých prostředků </t>
  </si>
  <si>
    <t>dlouhodobé přijaté půjčené prostředky</t>
  </si>
  <si>
    <t>uhrazené splátky dlouhodobých přijatých půjček - splátka úvěru ČS,a.s.</t>
  </si>
  <si>
    <t xml:space="preserve">pitná voda </t>
  </si>
  <si>
    <t xml:space="preserve">čištění odpadních vod </t>
  </si>
  <si>
    <t>úpravy vodních toků, oprava břehů</t>
  </si>
  <si>
    <t>nádrže, rybníky, odvodňovací zařízení</t>
  </si>
  <si>
    <t xml:space="preserve">    osobní lodní doprava</t>
  </si>
  <si>
    <t xml:space="preserve">    opravy a údržba MK, mostků, propustků</t>
  </si>
  <si>
    <t xml:space="preserve">    zimní údržba komunikací, čištění města</t>
  </si>
  <si>
    <t xml:space="preserve">    provoz parkovacích automatů</t>
  </si>
  <si>
    <t xml:space="preserve">    odtahy autovraků</t>
  </si>
  <si>
    <t xml:space="preserve">    znalecké posudky</t>
  </si>
  <si>
    <t xml:space="preserve">    dopravní světelná signalizace</t>
  </si>
  <si>
    <t xml:space="preserve">    pohotovostní služby</t>
  </si>
  <si>
    <t xml:space="preserve">    převoz Dolní Žleb</t>
  </si>
  <si>
    <t xml:space="preserve">    přístavní můstky</t>
  </si>
  <si>
    <t xml:space="preserve">    čištění odpadních vod</t>
  </si>
  <si>
    <t xml:space="preserve">    úpravy vodních toků, oprava břehů</t>
  </si>
  <si>
    <t xml:space="preserve">    provoz školských zařízení a jiné</t>
  </si>
  <si>
    <t xml:space="preserve">    příspěvky PO</t>
  </si>
  <si>
    <t xml:space="preserve">    provoz MŠ</t>
  </si>
  <si>
    <t xml:space="preserve">    příspěvek MŠ:</t>
  </si>
  <si>
    <t xml:space="preserve">    provoz ZŠ</t>
  </si>
  <si>
    <t xml:space="preserve">    příspěvek ZŠ:</t>
  </si>
  <si>
    <t xml:space="preserve">    příspěvek ŠJ:</t>
  </si>
  <si>
    <t xml:space="preserve">     pedagogické centrum</t>
  </si>
  <si>
    <t xml:space="preserve">    Městské divadlo Děčín, p. o.</t>
  </si>
  <si>
    <t xml:space="preserve">    Městská knihovna Děčín, p. o.</t>
  </si>
  <si>
    <t xml:space="preserve">    ostatní kulturní činnost</t>
  </si>
  <si>
    <t xml:space="preserve">    kronika</t>
  </si>
  <si>
    <t xml:space="preserve">    městské slavnosti</t>
  </si>
  <si>
    <t xml:space="preserve">    rezervační systém</t>
  </si>
  <si>
    <t xml:space="preserve">    Zámek Děčín, p. o.</t>
  </si>
  <si>
    <t xml:space="preserve">    Děčínská sportovní, p. o.</t>
  </si>
  <si>
    <t xml:space="preserve">    Zimní stadion - dotace na provoz</t>
  </si>
  <si>
    <t xml:space="preserve">    Sportovní hala Maroldova - dotace na provoz</t>
  </si>
  <si>
    <t xml:space="preserve">    koupaliště Nebočady - dotace</t>
  </si>
  <si>
    <t xml:space="preserve">    z toho - projekty, průběžná podpora</t>
  </si>
  <si>
    <t xml:space="preserve">    Dům dětí a mládeže Děčín, p. o.</t>
  </si>
  <si>
    <t xml:space="preserve">    vratky přeplatků KC, cen za VB, a jiné</t>
  </si>
  <si>
    <t xml:space="preserve">    úhrady za el. energii</t>
  </si>
  <si>
    <t xml:space="preserve">    opravy veřejného osvětlení včetně PD</t>
  </si>
  <si>
    <t xml:space="preserve">    pohřby bez pozůstalých </t>
  </si>
  <si>
    <t xml:space="preserve">    údržba hřbitovů</t>
  </si>
  <si>
    <t xml:space="preserve">    pořízení a změny ÚP a ÚAP</t>
  </si>
  <si>
    <t xml:space="preserve">    ostatní (SEA, studie, posudky, PD aj.)</t>
  </si>
  <si>
    <t xml:space="preserve">    ekologické WC</t>
  </si>
  <si>
    <t xml:space="preserve">    provoz tržnice vč. nájemného</t>
  </si>
  <si>
    <t xml:space="preserve">    geoplány, výpisy, znalecké posudky</t>
  </si>
  <si>
    <t xml:space="preserve">    ostatní majetek</t>
  </si>
  <si>
    <t xml:space="preserve">    Středisko městských služeb Děčín</t>
  </si>
  <si>
    <t xml:space="preserve">      provoz</t>
  </si>
  <si>
    <t xml:space="preserve">      platy</t>
  </si>
  <si>
    <t xml:space="preserve">      odvody  SP a ZP</t>
  </si>
  <si>
    <t xml:space="preserve">    znalecké posudky, studie</t>
  </si>
  <si>
    <t xml:space="preserve">    jarní úklid, asanace skládek, úklid okolo sběrných nádob</t>
  </si>
  <si>
    <t xml:space="preserve">    provoz skládky Orlík III (monitoring aj.)</t>
  </si>
  <si>
    <t xml:space="preserve">     Zoologická zahrada Děčín, p. o.</t>
  </si>
  <si>
    <t xml:space="preserve">    údržba zeleně</t>
  </si>
  <si>
    <t xml:space="preserve">    údržba veřejných prostranství, dětské koutky aj.</t>
  </si>
  <si>
    <t xml:space="preserve">    Centrum sociálních služeb Děčín , p.o.</t>
  </si>
  <si>
    <t xml:space="preserve">    vyklizení bytů po zemřelých aj.</t>
  </si>
  <si>
    <t xml:space="preserve">    odvody SP a ZP</t>
  </si>
  <si>
    <t xml:space="preserve">    požární ochrana - zaj. fin. krytí vybr. výdajů na JSDH</t>
  </si>
  <si>
    <t xml:space="preserve">    požární ochrana </t>
  </si>
  <si>
    <t xml:space="preserve">    odměny</t>
  </si>
  <si>
    <t xml:space="preserve">     platy</t>
  </si>
  <si>
    <t xml:space="preserve">     odvody SP a ZP</t>
  </si>
  <si>
    <t xml:space="preserve">     provoz správy</t>
  </si>
  <si>
    <t xml:space="preserve">     z toho:</t>
  </si>
  <si>
    <t xml:space="preserve">        projekt Racionální úřad</t>
  </si>
  <si>
    <t xml:space="preserve">        projekt Efektivní úřad</t>
  </si>
  <si>
    <t xml:space="preserve">     školení, cestovné</t>
  </si>
  <si>
    <t xml:space="preserve">     sociální fond</t>
  </si>
  <si>
    <t xml:space="preserve">     příspěvky sdružením</t>
  </si>
  <si>
    <t xml:space="preserve">     prevence kriminality</t>
  </si>
  <si>
    <t xml:space="preserve">     ostatní</t>
  </si>
  <si>
    <t xml:space="preserve">        projekt Spolupráce při řešení krizových situací na Labi</t>
  </si>
  <si>
    <t xml:space="preserve">    Sportovní hala ul. Práce - dotace, mandátní odměna aj.</t>
  </si>
  <si>
    <t xml:space="preserve">    opravy sportovních zařízení v majetku města, úhrady el. energie aj.</t>
  </si>
  <si>
    <t xml:space="preserve">               z toho účelově: oprava havarijního stavu septiku MŠ Kr. Studenec</t>
  </si>
  <si>
    <t>TAJ - KŘ</t>
  </si>
  <si>
    <t>TAJ - PAP</t>
  </si>
  <si>
    <t xml:space="preserve"> (v tis. Kč)</t>
  </si>
  <si>
    <t xml:space="preserve">    mezinárodní hudební festival  </t>
  </si>
  <si>
    <t>2. akce ostatní</t>
  </si>
  <si>
    <t xml:space="preserve">   miniškolka                                                                                        </t>
  </si>
  <si>
    <t xml:space="preserve">    příspěvek neziskovým organizacím, dotace na podporu rodiny       </t>
  </si>
  <si>
    <t>Neinvestiční transfery z všeobecné pokladní správy SR</t>
  </si>
  <si>
    <t>Ostatní neinvestiční přijaté transfery ze SR</t>
  </si>
  <si>
    <t>Neinvestiční transfery od krajů</t>
  </si>
  <si>
    <t>Provoz veřejné železniční dopravy</t>
  </si>
  <si>
    <t xml:space="preserve">   obnovení provozu trati č. 132</t>
  </si>
  <si>
    <t>zapojení poplatků za znečišťování ŽP</t>
  </si>
  <si>
    <t xml:space="preserve">    OSV - zapojení darů pro sociální účely</t>
  </si>
  <si>
    <t xml:space="preserve">    z toho:</t>
  </si>
  <si>
    <t>TAJ</t>
  </si>
  <si>
    <t xml:space="preserve">        projekt  Podporou trhu práce k vyšší atraktivitě regionu Děčínska</t>
  </si>
  <si>
    <t xml:space="preserve">    cestovné</t>
  </si>
  <si>
    <t>Třída 4 - investiční dotace</t>
  </si>
  <si>
    <t>Ostatní investiční transfery ze státního rozpočtu</t>
  </si>
  <si>
    <t>Investiční transfery od krajů</t>
  </si>
  <si>
    <t xml:space="preserve">       projekt  Podporou trhu práce k vyšší atraktivitě regionu Děčínska</t>
  </si>
  <si>
    <t>ostatní správa v oblasti hospodářských opatření pro krizové stavy</t>
  </si>
  <si>
    <t xml:space="preserve">    správní poplatek IPRM sportoviště</t>
  </si>
  <si>
    <t xml:space="preserve">     platba DPH</t>
  </si>
  <si>
    <t xml:space="preserve">     projekt  Podporou trhu práce k vyšší atraktivitě regionu Děčínska</t>
  </si>
  <si>
    <t xml:space="preserve">                 provoz WC včetně MO</t>
  </si>
  <si>
    <t xml:space="preserve">                 Restaurace Pastýřská stěna - cen. vyrovnání za vynalož. investice </t>
  </si>
  <si>
    <t>povodně - červen 2013 - prvotní náklady</t>
  </si>
  <si>
    <t xml:space="preserve">    Městská knihovna Děčín, p. o. - povodně 2013</t>
  </si>
  <si>
    <t>2590, 5887</t>
  </si>
  <si>
    <t>3545,5108,5109,3547,5887</t>
  </si>
  <si>
    <t>3560,3562,3563,5887</t>
  </si>
  <si>
    <t>Neinvestiční přijaté transfery od obcí</t>
  </si>
  <si>
    <t>2650, 5888</t>
  </si>
  <si>
    <t>5221, 5888</t>
  </si>
  <si>
    <t xml:space="preserve">Rekapitulace </t>
  </si>
  <si>
    <t>Neinvestiční přijaté transfery od mezinárodních institucí</t>
  </si>
  <si>
    <t xml:space="preserve">   krizové řízení</t>
  </si>
  <si>
    <t>ostatní záležitosti sociálních věcí a politiky zaměstnanosti</t>
  </si>
  <si>
    <t>výkon pěstounské péče</t>
  </si>
  <si>
    <t xml:space="preserve">     daň z příjmů právnických osob za město Děčín</t>
  </si>
  <si>
    <t>Provozní rozpočet - výdaje</t>
  </si>
  <si>
    <t>Financování</t>
  </si>
  <si>
    <t>5231, 6264</t>
  </si>
  <si>
    <t>Volba prezidenta republiky 2013</t>
  </si>
  <si>
    <t>Ostatní nemocnice</t>
  </si>
  <si>
    <t xml:space="preserve">                Dr. Miroslava Tyrše</t>
  </si>
  <si>
    <t>Investiční transfery od mezinárodních institucí</t>
  </si>
  <si>
    <t xml:space="preserve">    Labská stezka - nákup panelu</t>
  </si>
  <si>
    <t xml:space="preserve">    Zámek - kulturně společenské centrum - úhrada neuznatelných výdajů</t>
  </si>
  <si>
    <t>5411, 8235</t>
  </si>
  <si>
    <t>5452,2260,5450,5145,2125 atd.</t>
  </si>
  <si>
    <t xml:space="preserve">    čištění odpadních vod - odvodnění lokality Folknáře</t>
  </si>
  <si>
    <t>Volby do Parlamentu ČR</t>
  </si>
  <si>
    <t>5242,5245,5251</t>
  </si>
  <si>
    <t xml:space="preserve">    podpora bydlení 2013 - krizový stav</t>
  </si>
  <si>
    <t xml:space="preserve">        projekt Úřad otevřený veřejnosti</t>
  </si>
  <si>
    <t>Neinvestiční transfery od regionálních rad</t>
  </si>
  <si>
    <t>Investiční transfery od regionálních rad</t>
  </si>
  <si>
    <t xml:space="preserve">                                        - odvodnění MK</t>
  </si>
  <si>
    <t xml:space="preserve">    provoz ZŠ - poplatky ÚRR - modernizace učeben</t>
  </si>
  <si>
    <t xml:space="preserve">    PD budova termál. vrtu a zázemí budoucí pneuhaly</t>
  </si>
  <si>
    <t xml:space="preserve">    program zaměstnanosti</t>
  </si>
  <si>
    <t xml:space="preserve">     poplatky a úhrady jiným rozpočtům - budova magistrátu B2</t>
  </si>
  <si>
    <t>X, 5234</t>
  </si>
  <si>
    <t>X,5234</t>
  </si>
  <si>
    <t>x, 5887</t>
  </si>
  <si>
    <t xml:space="preserve">    projektová dokumentace aj.</t>
  </si>
  <si>
    <t xml:space="preserve">    vratky a správní poplatky ÚRR - park na Marián. louce</t>
  </si>
  <si>
    <t>x, 8247</t>
  </si>
  <si>
    <t>x, 5888</t>
  </si>
  <si>
    <t>Neinvestiční transfery přijaté od státních fondů</t>
  </si>
  <si>
    <t>5275,5262,5271</t>
  </si>
  <si>
    <t>5242,5245,5251 atd.</t>
  </si>
  <si>
    <t>X, 5274</t>
  </si>
  <si>
    <t>k 31.12.2013</t>
  </si>
  <si>
    <t xml:space="preserve">   poplatky za odnění pozemků plnění funkcí lesa</t>
  </si>
  <si>
    <t xml:space="preserve">   ostatní odvody z vybraných činností a služeb jinde neuvedené</t>
  </si>
  <si>
    <t xml:space="preserve">   zveřejnění reklamy</t>
  </si>
  <si>
    <t xml:space="preserve">   ostatní služby a činnosti v oblasti sociální péče</t>
  </si>
  <si>
    <t>Přijaté vratky transferů a ostatní příjmy</t>
  </si>
  <si>
    <t xml:space="preserve">   ostatní přijaté vratky</t>
  </si>
  <si>
    <t xml:space="preserve">   příjmy z prodeje majetku</t>
  </si>
  <si>
    <t>OPO/OSV</t>
  </si>
  <si>
    <t xml:space="preserve">   neidentifikované příjmy</t>
  </si>
  <si>
    <t>skutečnost</t>
  </si>
  <si>
    <t>operace z peněžních účtů nemající charakter příjmů a výdajů</t>
  </si>
  <si>
    <t xml:space="preserve">   kurzové rozdíly v příjmech</t>
  </si>
  <si>
    <t xml:space="preserve">   pronájem z nebytových prostor</t>
  </si>
  <si>
    <t xml:space="preserve">   ostatní příjmy z finančního vypořádání předchozích let</t>
  </si>
  <si>
    <t xml:space="preserve">   příjmy z finančního vypořádání mezi regionální radou a obcí</t>
  </si>
  <si>
    <t>Přijaté splátky půjčených prostředků</t>
  </si>
  <si>
    <t xml:space="preserve">   příjmy od dlužníků za realizace záruk</t>
  </si>
  <si>
    <t xml:space="preserve">   ostatní záležitosti v silniční dopravě - odklizení a likvidace vraků</t>
  </si>
  <si>
    <t xml:space="preserve">   ostatní záležitosti v oblasti kultury - Městský rezervační systém</t>
  </si>
  <si>
    <t>celkem</t>
  </si>
  <si>
    <t xml:space="preserve">  </t>
  </si>
  <si>
    <t xml:space="preserve">           </t>
  </si>
  <si>
    <t xml:space="preserve">   odprodej zbraní</t>
  </si>
  <si>
    <t>Příjmy z prodeje krátkodobého a drobného dlouhodobého majetku</t>
  </si>
  <si>
    <t>Tabulka č. 6</t>
  </si>
  <si>
    <t>Tabulka č. 1</t>
  </si>
  <si>
    <t>Tabulka č. 3</t>
  </si>
  <si>
    <t>Tabulka č. 7</t>
  </si>
  <si>
    <t>příjmů, výdajů a financování v roce 2015</t>
  </si>
  <si>
    <t>Skutečnost</t>
  </si>
  <si>
    <t>Rozpočtový</t>
  </si>
  <si>
    <t>výhled</t>
  </si>
  <si>
    <t>na rok 2014</t>
  </si>
  <si>
    <t>k 30. 9. 2014</t>
  </si>
  <si>
    <t>na rok 2015</t>
  </si>
  <si>
    <t xml:space="preserve">       daňové příjmy</t>
  </si>
  <si>
    <t xml:space="preserve">       nedaňové příjmy</t>
  </si>
  <si>
    <t xml:space="preserve">       dotace</t>
  </si>
  <si>
    <t xml:space="preserve">       příjmy z prodeje majetku</t>
  </si>
  <si>
    <t xml:space="preserve">       investiční dotace</t>
  </si>
  <si>
    <t xml:space="preserve">Kapitálové výdaje </t>
  </si>
  <si>
    <t xml:space="preserve">z toho:                                   </t>
  </si>
  <si>
    <t xml:space="preserve">       strojní</t>
  </si>
  <si>
    <t xml:space="preserve">       stavební - rozestavěné </t>
  </si>
  <si>
    <t xml:space="preserve">       stavební - zahajované</t>
  </si>
  <si>
    <t>Návrh rozpočtu</t>
  </si>
  <si>
    <t>Příjmy</t>
  </si>
  <si>
    <t>Výdaje</t>
  </si>
  <si>
    <t>Rozdíl</t>
  </si>
  <si>
    <t>Provozní rozpočet</t>
  </si>
  <si>
    <t>Kapitálový rozpočet</t>
  </si>
  <si>
    <t>CELKEM</t>
  </si>
  <si>
    <t>k 30.9.2014</t>
  </si>
  <si>
    <t>k 31.12.2014</t>
  </si>
  <si>
    <t>Upravený</t>
  </si>
  <si>
    <t>Očekávaná</t>
  </si>
  <si>
    <t>Položka</t>
  </si>
  <si>
    <t>Paragraf</t>
  </si>
  <si>
    <t xml:space="preserve">Očekávaná </t>
  </si>
  <si>
    <t>Tabulka č. 2</t>
  </si>
  <si>
    <t>Požadavek</t>
  </si>
  <si>
    <t>na rok</t>
  </si>
  <si>
    <t>rok 2015</t>
  </si>
  <si>
    <t>rok 2014</t>
  </si>
  <si>
    <t>Tabulka č. 4</t>
  </si>
  <si>
    <t>Název akce</t>
  </si>
  <si>
    <t>náklady</t>
  </si>
  <si>
    <t>b) stavební investice - rozestavěné akce</t>
  </si>
  <si>
    <t xml:space="preserve">Název </t>
  </si>
  <si>
    <t>Zodp. odbor</t>
  </si>
  <si>
    <t>Celkové rozpočtové        náklady</t>
  </si>
  <si>
    <t>Upravený rozpočet          k 30.9.2014</t>
  </si>
  <si>
    <t>Očekávaná prostavěnost     k 31. 12. 2014</t>
  </si>
  <si>
    <t>Celková potřeba financování        v roce 2015</t>
  </si>
  <si>
    <t>Předpokládaná dotace                  v roce 2015</t>
  </si>
  <si>
    <t>c) stavební investice - zahajované akce</t>
  </si>
  <si>
    <t>Zodpovědný odbor</t>
  </si>
  <si>
    <t>Stav připravenosti akce</t>
  </si>
  <si>
    <t>Jiné zdroje celkem</t>
  </si>
  <si>
    <t>Název akce/projektu</t>
  </si>
  <si>
    <t xml:space="preserve">Termín </t>
  </si>
  <si>
    <t xml:space="preserve">Celkové </t>
  </si>
  <si>
    <t>Dotace</t>
  </si>
  <si>
    <t>Skutečné</t>
  </si>
  <si>
    <t>Zbývá</t>
  </si>
  <si>
    <t>zahájení a</t>
  </si>
  <si>
    <t>rozpočtové</t>
  </si>
  <si>
    <t>plnění</t>
  </si>
  <si>
    <t>k realizaci</t>
  </si>
  <si>
    <t>dokončení</t>
  </si>
  <si>
    <t>akce</t>
  </si>
  <si>
    <t>Odd§</t>
  </si>
  <si>
    <t xml:space="preserve">Schválený rozpočet </t>
  </si>
  <si>
    <t xml:space="preserve">Upravený rozpočet </t>
  </si>
  <si>
    <t>Příjmy:</t>
  </si>
  <si>
    <t xml:space="preserve">Příděl dle předpokl. objemu prostředků  </t>
  </si>
  <si>
    <t>na platy z rozpočtu města</t>
  </si>
  <si>
    <t>Příjmy celkem</t>
  </si>
  <si>
    <t>Výdaje:</t>
  </si>
  <si>
    <t>Rekreace, zájezdy, kulturní akce</t>
  </si>
  <si>
    <t>Sociální výpomoc</t>
  </si>
  <si>
    <t>Odměny a dary</t>
  </si>
  <si>
    <t>Příspěvek na penzijní pojištění</t>
  </si>
  <si>
    <t>Nepeněžní odměny zaměstnancům</t>
  </si>
  <si>
    <t>Nákup služeb - stravování</t>
  </si>
  <si>
    <t>Výdaje celkem</t>
  </si>
  <si>
    <t xml:space="preserve">                               správa bytového fondu města</t>
  </si>
  <si>
    <t>ukazatel</t>
  </si>
  <si>
    <t>Plán</t>
  </si>
  <si>
    <t>Požadavek na</t>
  </si>
  <si>
    <t>roku 2013</t>
  </si>
  <si>
    <t>roku  2014</t>
  </si>
  <si>
    <t>501 - Spotřeba materiálu</t>
  </si>
  <si>
    <t>502 - Spotřeba energie</t>
  </si>
  <si>
    <t>518 - Ostatní služby</t>
  </si>
  <si>
    <t>524 - Zákonné sociální pojištění</t>
  </si>
  <si>
    <t>538 - Jiné daně a poplatky</t>
  </si>
  <si>
    <t>558 - Náklady z DDM</t>
  </si>
  <si>
    <t>549 - Ostatní náklady z činnosti</t>
  </si>
  <si>
    <t>569 - Ostatní finanční náklady</t>
  </si>
  <si>
    <t>náklady celkem</t>
  </si>
  <si>
    <t>641 - Smluv. pokuty a úroky z prodl.</t>
  </si>
  <si>
    <t>649 - Ostatní výnosy z činnosti</t>
  </si>
  <si>
    <t>662 - Úroky</t>
  </si>
  <si>
    <t>výnosy celkem</t>
  </si>
  <si>
    <t>hospodářský výsledek</t>
  </si>
  <si>
    <t>Skutečnost k 31.12.2013</t>
  </si>
  <si>
    <t>Celkové náklady</t>
  </si>
  <si>
    <t>Zdůvodnění požadavku</t>
  </si>
  <si>
    <t>Požadavek na rok 2015</t>
  </si>
  <si>
    <t xml:space="preserve">   komunikace - parkovací karty</t>
  </si>
  <si>
    <t xml:space="preserve">   komunální služby a územní rozvoj jinde nezařazené - náklady řízení</t>
  </si>
  <si>
    <t xml:space="preserve">       v tom využití příjmů z popl. za rekreační pobyt a z ubytovací kapacity</t>
  </si>
  <si>
    <t xml:space="preserve">      z toho - Zámek Děčín, p. o. - projekt Cíl 3</t>
  </si>
  <si>
    <t xml:space="preserve">    Fotbalový stadion ul. Práce a Sportovní areál Máchovka - dotace na provoz</t>
  </si>
  <si>
    <t xml:space="preserve">                z toho: </t>
  </si>
  <si>
    <t xml:space="preserve">                basketbal</t>
  </si>
  <si>
    <t xml:space="preserve">                hokej</t>
  </si>
  <si>
    <t xml:space="preserve">                fotbal</t>
  </si>
  <si>
    <t xml:space="preserve">                box</t>
  </si>
  <si>
    <t xml:space="preserve">        provoz</t>
  </si>
  <si>
    <t xml:space="preserve">        platy</t>
  </si>
  <si>
    <t xml:space="preserve">        odvody SP a ZP</t>
  </si>
  <si>
    <t xml:space="preserve">        školení, cestovné</t>
  </si>
  <si>
    <t xml:space="preserve">        projekt Podpora sociálně znevýhodněných osob v SMS</t>
  </si>
  <si>
    <t xml:space="preserve">        projekt Od analýz ke koordinací sociálních služeb v Děčíně</t>
  </si>
  <si>
    <t xml:space="preserve">        projekt Elektronizace služeb statutárního města Děčín</t>
  </si>
  <si>
    <t xml:space="preserve">     provoz (projekty)</t>
  </si>
  <si>
    <t xml:space="preserve">     školení, cestovné aj. (projekty)</t>
  </si>
  <si>
    <t xml:space="preserve">     platy (projekty)</t>
  </si>
  <si>
    <t xml:space="preserve">     odvody SP a ZP (projekty)</t>
  </si>
  <si>
    <t>projekt Od analýz ke koordinaci sociálních služeb v Děčíně</t>
  </si>
  <si>
    <t xml:space="preserve">   daň z nemovitých věcí</t>
  </si>
  <si>
    <t>SMS</t>
  </si>
  <si>
    <t xml:space="preserve">   úhrada služeb pro cizí subjekty aj.</t>
  </si>
  <si>
    <t xml:space="preserve">   provoz vnitrozemské plavby - převozní prám D. Žleb - nájemné</t>
  </si>
  <si>
    <t xml:space="preserve">   nebytové hospodářství - nájemné</t>
  </si>
  <si>
    <t xml:space="preserve">   využívání a zneškodňování komunálních odpadů - služby EKOKOM</t>
  </si>
  <si>
    <t>OSV/OŠK</t>
  </si>
  <si>
    <t>finanční vypořádání se SR za rok 2013</t>
  </si>
  <si>
    <t xml:space="preserve">    dopravní značení aj.</t>
  </si>
  <si>
    <t>provoz veřejné silniční dopravy</t>
  </si>
  <si>
    <t xml:space="preserve">   úhrada prokazatelné ztráty z provozu městské autobusové dopravy</t>
  </si>
  <si>
    <t xml:space="preserve">   oprava a údržba přístřešků MAD</t>
  </si>
  <si>
    <t xml:space="preserve">   v tom: provoz trati č. 132 (Kozí dráha)</t>
  </si>
  <si>
    <t xml:space="preserve">    daň z nabytí nemovitých věcí aj.</t>
  </si>
  <si>
    <t xml:space="preserve">                 dotace: nájemci SD Střelnice</t>
  </si>
  <si>
    <t xml:space="preserve">                             Děčínský symfonický orchestr</t>
  </si>
  <si>
    <t xml:space="preserve">                             Děčínský pěvecký sbor</t>
  </si>
  <si>
    <t xml:space="preserve">                             kulturní projekty</t>
  </si>
  <si>
    <t xml:space="preserve">               - podpora divácky a mediálně atraktivních sportů</t>
  </si>
  <si>
    <t xml:space="preserve">   firma INSKY - Revitalizace sídliště Děčín III - Staré město</t>
  </si>
  <si>
    <t>Volby do Evropského parlamentu ČR 2014</t>
  </si>
  <si>
    <t xml:space="preserve">   Liniová zeleň</t>
  </si>
  <si>
    <t xml:space="preserve">   Výkon pěstounské péče</t>
  </si>
  <si>
    <t xml:space="preserve">   Asistent prevence kriminality MP</t>
  </si>
  <si>
    <t xml:space="preserve">   Úřad práce</t>
  </si>
  <si>
    <t xml:space="preserve">   Zámecké interiéry v Sasku a v Čechách Cíl 3</t>
  </si>
  <si>
    <t xml:space="preserve">   Racionální úřad</t>
  </si>
  <si>
    <t xml:space="preserve">   Specifické vzdělávání pracovníků CSS</t>
  </si>
  <si>
    <t xml:space="preserve">   Od analýz ke koordinaci sociálních služeb v Děčíně</t>
  </si>
  <si>
    <t xml:space="preserve">   Sociálně právní ochrana dětí</t>
  </si>
  <si>
    <t xml:space="preserve">   Sociálně právní ochrana dětí - doplatek dotace z r. 2013</t>
  </si>
  <si>
    <t xml:space="preserve">   Podporou trhu práce k vyšší aktraktivitě regionu Děčínska</t>
  </si>
  <si>
    <t xml:space="preserve">   Protidrogová politika CSS Děčín</t>
  </si>
  <si>
    <t xml:space="preserve">   Hranice 550. výroční podepsání Chebské smlouvy</t>
  </si>
  <si>
    <t xml:space="preserve">   Činnost odborného lesního hospodáře</t>
  </si>
  <si>
    <t xml:space="preserve">   Zabezpečení provozu K-centra</t>
  </si>
  <si>
    <t xml:space="preserve">   Akreditované vzdělávání zaměstnanců CSS</t>
  </si>
  <si>
    <t xml:space="preserve">   Podpora sociálně znevýh. osob v SMS</t>
  </si>
  <si>
    <t xml:space="preserve">   Následná péče Děčín</t>
  </si>
  <si>
    <t xml:space="preserve">   Rozvoj dětského čtenářství</t>
  </si>
  <si>
    <t xml:space="preserve">   Program prevence kriminality v roce 2014</t>
  </si>
  <si>
    <t xml:space="preserve">   Úhrada zvýš. nákladů na výsadbu minim. podílu meliorač. a zpevň. dřevin</t>
  </si>
  <si>
    <t xml:space="preserve">   Efektivní úřad</t>
  </si>
  <si>
    <t xml:space="preserve">   Elektronizace služeb SM Děčín</t>
  </si>
  <si>
    <t xml:space="preserve">   Zabezpečení lékařské pohotovostní služby</t>
  </si>
  <si>
    <t xml:space="preserve">   ZŠ Máchovo - Vzdělávání pro konkurenceschopnost</t>
  </si>
  <si>
    <t xml:space="preserve">   Městská knihovna - zajištění výkonu regionálních funkcí knihoven v roce 2014</t>
  </si>
  <si>
    <t xml:space="preserve">   Výdaje jednotek sboru dobrovolných hasičů</t>
  </si>
  <si>
    <t xml:space="preserve">   Dotační program "Sport 2014"</t>
  </si>
  <si>
    <t xml:space="preserve">   ZŠ Míru, ZŠ Březová - prevence rizikového chování v Ústeckém kraji v r. 2014</t>
  </si>
  <si>
    <t xml:space="preserve">   Městské slavnosti Děčín 2014</t>
  </si>
  <si>
    <t xml:space="preserve">   Dance Děčín</t>
  </si>
  <si>
    <t xml:space="preserve">   Republikové finále ve vybíjené žáků ZŠ</t>
  </si>
  <si>
    <t xml:space="preserve">   Příspěvek na obnovu, zajištění a výchovu lesních porostů</t>
  </si>
  <si>
    <t xml:space="preserve">   Udržení provozu na trati č. 132</t>
  </si>
  <si>
    <t>Investiční přijaté transfery ze státních fondů SFŽP</t>
  </si>
  <si>
    <t xml:space="preserve">   Zajištění skal. výchozů Děčín-Prostřední Žleb-autorský dozor</t>
  </si>
  <si>
    <t xml:space="preserve">   2. část - Revitalizace sídliště Děčín III - Staré Město</t>
  </si>
  <si>
    <t xml:space="preserve">   doprava mezi zámkem a ZOO (Zzbus)</t>
  </si>
  <si>
    <t xml:space="preserve">                Soukromá ZŠ a MŠ Svět</t>
  </si>
  <si>
    <t xml:space="preserve">                Křesťanská ZŠ Nativity</t>
  </si>
  <si>
    <t xml:space="preserve">    hospodářská činnost - posílení rozpočtu</t>
  </si>
  <si>
    <t xml:space="preserve">    v tom: dotace na studii proveditelnosti variant přeložky I/13</t>
  </si>
  <si>
    <t>39 - ostatní činnosti související se službami pro obyvatelstvo</t>
  </si>
  <si>
    <t xml:space="preserve">Meziobecní spolupráce v ČR </t>
  </si>
  <si>
    <t xml:space="preserve">      školení, cestovné</t>
  </si>
  <si>
    <t xml:space="preserve">   výkon pěstounské péče</t>
  </si>
  <si>
    <t xml:space="preserve">    v tom: na dovybavení Domova pro seniory</t>
  </si>
  <si>
    <t>volby do Evropského parlamentu</t>
  </si>
  <si>
    <t xml:space="preserve">   z toho : 2. část - Revitalizace sídliště Děčín III - Staré Město</t>
  </si>
  <si>
    <t xml:space="preserve">     provoz (ostatní)</t>
  </si>
  <si>
    <t xml:space="preserve">     školení, cestovné aj. (ostatní)</t>
  </si>
  <si>
    <t xml:space="preserve">     platy (ostatní)</t>
  </si>
  <si>
    <t xml:space="preserve">     odvody SP a ZP (ostatní)</t>
  </si>
  <si>
    <t xml:space="preserve">    propagační činnost,rozvojové záměry, Ičko - nádraží aj.</t>
  </si>
  <si>
    <t xml:space="preserve">    z toho:  opravy a údržba včetně opěrných zdí, provoz, úhrady el. energie</t>
  </si>
  <si>
    <t>obnova vozového parku MP</t>
  </si>
  <si>
    <t>4. část - Revitalizace sídliště Děčín III - Staré Město</t>
  </si>
  <si>
    <t>probíhá zpracování PD</t>
  </si>
  <si>
    <t>Revitalizace sídliště Děčín III Staré Město - kamerový systém</t>
  </si>
  <si>
    <t>PD</t>
  </si>
  <si>
    <t>Revitalizace prostoru při ulici Tyršova v Děčíně I</t>
  </si>
  <si>
    <t>PD / probíhá příprava žádosti o dotaci</t>
  </si>
  <si>
    <t>Revitalizace nádvoří děčínského zámku</t>
  </si>
  <si>
    <t>podaná žádost o dotaci / uzavřená Smlouva o dílo</t>
  </si>
  <si>
    <t>Rekonstrukce domova pro seniory</t>
  </si>
  <si>
    <t>Výměna oken v budově B1</t>
  </si>
  <si>
    <t xml:space="preserve">Revitalizace Krokova ul. </t>
  </si>
  <si>
    <t>Očekávané</t>
  </si>
  <si>
    <t>Podporou trhu práce k vyšší atraktivitě regionu Děčínska (77)</t>
  </si>
  <si>
    <t>TAJ - PAP - platy</t>
  </si>
  <si>
    <t>TAJ - PAP - odvody</t>
  </si>
  <si>
    <t>TAJ - PAP - školení</t>
  </si>
  <si>
    <t>Podpora sociálně znevýhodněných osob ve Středisku městských služeb (96)</t>
  </si>
  <si>
    <t>Od analýz ke koordinaci sociálních služeb v Děčíně (97)</t>
  </si>
  <si>
    <t>1.7.2013</t>
  </si>
  <si>
    <t>Elektronizace služeb statutárního města Děčín</t>
  </si>
  <si>
    <t>Kamenická I/13 – chodníky a přechody pro chodce</t>
  </si>
  <si>
    <t xml:space="preserve">                  ostatní kulturní akce</t>
  </si>
  <si>
    <t xml:space="preserve">    daň z nabytí nemovitých věcí aj. - viz § 3639</t>
  </si>
  <si>
    <t xml:space="preserve">    zpracování Koncepce bytové politiky (vazba na koncepci Prorodinné politiky)</t>
  </si>
  <si>
    <t>NR/SR</t>
  </si>
  <si>
    <t>SMS - provoz</t>
  </si>
  <si>
    <t>SMS - odvody</t>
  </si>
  <si>
    <t>SMS - platy</t>
  </si>
  <si>
    <t>1. akce IPRM - úvěr</t>
  </si>
  <si>
    <t xml:space="preserve">FINANCOVÁNÍ , tj. </t>
  </si>
  <si>
    <t>činnosti památkových ústavů, hradů a zámků</t>
  </si>
  <si>
    <t xml:space="preserve">Schválený </t>
  </si>
  <si>
    <t>Celková potřeba</t>
  </si>
  <si>
    <t>Škoda Otávia combi - bílá</t>
  </si>
  <si>
    <t>Elektronizace služeb - software</t>
  </si>
  <si>
    <t>pokračující projekt 09</t>
  </si>
  <si>
    <t>Úroky z dlouhodobého úvěru vč. závazkové odměny na realizaci IPRM</t>
  </si>
  <si>
    <t xml:space="preserve">       úroky z dlouhodobého úvěru </t>
  </si>
  <si>
    <t xml:space="preserve">    z toho: Děčínská kotva - SZŠ Libverda</t>
  </si>
  <si>
    <t xml:space="preserve">   komunální služby a územ. rozvoj jinde nezař.-vstupné z veřejných WC</t>
  </si>
  <si>
    <t>Ost.neinv.přijaté transfery od rozpoč. úz.úrovně - Sdruž. obcí Benešovska</t>
  </si>
  <si>
    <t>Zodpovědný</t>
  </si>
  <si>
    <t>Tabulka č. 8</t>
  </si>
  <si>
    <t>602 - Výnosy z pronájmu</t>
  </si>
  <si>
    <t>643 - Výnosy z vyřaz. pohledávek</t>
  </si>
  <si>
    <t>669 - Ostatní finanční výnosy</t>
  </si>
  <si>
    <t>557 - Náklady z vyřazených pohledávek</t>
  </si>
  <si>
    <t>556 - Tvorba a zúčtování opravných položek</t>
  </si>
  <si>
    <t>Tabulka č. 9</t>
  </si>
  <si>
    <t xml:space="preserve">      z toho:</t>
  </si>
  <si>
    <t xml:space="preserve">        platy (ostatní)</t>
  </si>
  <si>
    <t xml:space="preserve">        odvody  SP a ZP (ostatní)</t>
  </si>
  <si>
    <t xml:space="preserve">       z toho:</t>
  </si>
  <si>
    <t xml:space="preserve">         provoz (ostatní)</t>
  </si>
  <si>
    <t xml:space="preserve">         projekt Podpora sociálně znevýhodněných osob v SMS</t>
  </si>
  <si>
    <t xml:space="preserve">    z toho: </t>
  </si>
  <si>
    <t xml:space="preserve">       požární ochrana</t>
  </si>
  <si>
    <t xml:space="preserve">       Spolupráce při řešení krizových situací na řece Labi</t>
  </si>
  <si>
    <t xml:space="preserve">        z toho:</t>
  </si>
  <si>
    <t xml:space="preserve">           provoz (ostatní)</t>
  </si>
  <si>
    <t xml:space="preserve">           projekt Spolupráce při řešení krizových situací na řece Labi</t>
  </si>
  <si>
    <t xml:space="preserve">           platy (ostatní)</t>
  </si>
  <si>
    <t xml:space="preserve">           odvody SP a ZP (ostatní)</t>
  </si>
  <si>
    <t xml:space="preserve">           školení, cestovné (ostatní)</t>
  </si>
  <si>
    <t>Projekty realizované v roce 2015</t>
  </si>
  <si>
    <t>Projekty realizované:</t>
  </si>
  <si>
    <t>Vysvětlivky:</t>
  </si>
  <si>
    <t>Zapojení fin. prostředků z minulých období</t>
  </si>
  <si>
    <t>a) strojní investice</t>
  </si>
  <si>
    <t>NR/SR*)</t>
  </si>
  <si>
    <t>30.6.2015</t>
  </si>
  <si>
    <t>d) úroky z dlouhodobého úvěru, aj.</t>
  </si>
  <si>
    <t>Rezerva</t>
  </si>
  <si>
    <t xml:space="preserve">       rezerva </t>
  </si>
  <si>
    <t>Velkoplošná oprava MK Dělnická, VO a nasvícený přechod</t>
  </si>
  <si>
    <t xml:space="preserve">rozdíl mezi příjmy a výdaji </t>
  </si>
  <si>
    <t>Schválený rozpočet      na rok 2015</t>
  </si>
  <si>
    <t>Rozpočet sociálního fondu na rok 2015</t>
  </si>
  <si>
    <t>Schválený rozpočet</t>
  </si>
  <si>
    <t>Schválený rozpočet na rok 2015</t>
  </si>
  <si>
    <t>Tyto výdaje jsou zahrnuty v příslušné části schváleného rozpočtu na rok 2015</t>
  </si>
  <si>
    <t xml:space="preserve">                              Rozpočet hospodářské činnosti</t>
  </si>
  <si>
    <t>Kapitálové výdaje</t>
  </si>
  <si>
    <t xml:space="preserve">                 Tabulka č. 5</t>
  </si>
  <si>
    <t>511 - Opravy a udržování                           ZU</t>
  </si>
  <si>
    <t>521 - Mzdové náklady                                 ZU</t>
  </si>
  <si>
    <t>Vysvětlivky: ZU - závazný ukazatel</t>
  </si>
  <si>
    <t>Akce IPRM - hrazené z úvěru ČS, a.s.</t>
  </si>
</sst>
</file>

<file path=xl/styles.xml><?xml version="1.0" encoding="utf-8"?>
<styleSheet xmlns="http://schemas.openxmlformats.org/spreadsheetml/2006/main">
  <numFmts count="7">
    <numFmt numFmtId="164" formatCode="&quot;- &quot;"/>
    <numFmt numFmtId="165" formatCode="#.0000"/>
    <numFmt numFmtId="166" formatCode="0.0000"/>
    <numFmt numFmtId="167" formatCode="0.0"/>
    <numFmt numFmtId="168" formatCode="#,##0.0"/>
    <numFmt numFmtId="169" formatCode="[$-405]General"/>
    <numFmt numFmtId="170" formatCode="#,##0\ _K_č"/>
  </numFmts>
  <fonts count="67">
    <font>
      <sz val="10"/>
      <name val="Arial"/>
      <family val="2"/>
      <charset val="238"/>
    </font>
    <font>
      <sz val="11"/>
      <color theme="1"/>
      <name val="Times New Roman"/>
      <family val="2"/>
      <charset val="238"/>
      <scheme val="minor"/>
    </font>
    <font>
      <sz val="11"/>
      <color theme="1"/>
      <name val="Times New Roman"/>
      <family val="2"/>
      <charset val="238"/>
      <scheme val="minor"/>
    </font>
    <font>
      <sz val="11"/>
      <color theme="1"/>
      <name val="Times New Roman"/>
      <family val="2"/>
      <charset val="238"/>
      <scheme val="minor"/>
    </font>
    <font>
      <sz val="11"/>
      <color theme="1"/>
      <name val="Times New Roman"/>
      <family val="2"/>
      <charset val="238"/>
      <scheme val="minor"/>
    </font>
    <font>
      <sz val="11"/>
      <color theme="1"/>
      <name val="Times New Roman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1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u/>
      <sz val="18"/>
      <name val="Arial CE"/>
      <family val="2"/>
      <charset val="238"/>
    </font>
    <font>
      <sz val="10"/>
      <name val="Arial CE"/>
      <charset val="238"/>
    </font>
    <font>
      <b/>
      <u/>
      <sz val="2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20"/>
      <name val="Arial"/>
      <family val="2"/>
      <charset val="238"/>
    </font>
    <font>
      <sz val="11"/>
      <name val="Calibri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1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u/>
      <sz val="11"/>
      <name val="Arial CE"/>
      <family val="2"/>
      <charset val="238"/>
    </font>
    <font>
      <i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8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  <scheme val="maj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34"/>
      </patternFill>
    </fill>
    <fill>
      <patternFill patternType="solid">
        <fgColor rgb="FFFFCCCC"/>
        <bgColor indexed="64"/>
      </patternFill>
    </fill>
    <fill>
      <patternFill patternType="solid">
        <fgColor rgb="FFFFD1A3"/>
        <bgColor indexed="41"/>
      </patternFill>
    </fill>
    <fill>
      <patternFill patternType="solid">
        <fgColor rgb="FFFFD1A3"/>
        <bgColor indexed="64"/>
      </patternFill>
    </fill>
    <fill>
      <patternFill patternType="solid">
        <fgColor rgb="FFFFD9B3"/>
        <bgColor indexed="41"/>
      </patternFill>
    </fill>
    <fill>
      <patternFill patternType="solid">
        <fgColor rgb="FFCCFFFF"/>
        <bgColor indexed="34"/>
      </patternFill>
    </fill>
    <fill>
      <patternFill patternType="solid">
        <fgColor rgb="FFFFFF99"/>
        <bgColor indexed="27"/>
      </patternFill>
    </fill>
    <fill>
      <patternFill patternType="solid">
        <fgColor rgb="FFFFFF99"/>
        <bgColor indexed="26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29" fillId="18" borderId="6" applyNumberForma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5" fillId="0" borderId="0"/>
    <xf numFmtId="0" fontId="37" fillId="0" borderId="0"/>
    <xf numFmtId="0" fontId="6" fillId="0" borderId="0"/>
    <xf numFmtId="0" fontId="6" fillId="0" borderId="0"/>
    <xf numFmtId="169" fontId="51" fillId="0" borderId="0"/>
    <xf numFmtId="0" fontId="4" fillId="0" borderId="0"/>
    <xf numFmtId="0" fontId="6" fillId="0" borderId="0"/>
    <xf numFmtId="0" fontId="50" fillId="0" borderId="0"/>
    <xf numFmtId="0" fontId="1" fillId="0" borderId="0"/>
  </cellStyleXfs>
  <cellXfs count="1091">
    <xf numFmtId="0" fontId="0" fillId="0" borderId="0" xfId="0"/>
    <xf numFmtId="0" fontId="0" fillId="0" borderId="0" xfId="0" applyFont="1" applyAlignment="1">
      <alignment horizontal="right"/>
    </xf>
    <xf numFmtId="0" fontId="25" fillId="0" borderId="0" xfId="0" applyFont="1"/>
    <xf numFmtId="3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26" borderId="0" xfId="0" applyFill="1"/>
    <xf numFmtId="3" fontId="0" fillId="0" borderId="0" xfId="0" applyNumberFormat="1" applyFont="1" applyBorder="1" applyAlignment="1">
      <alignment horizontal="center"/>
    </xf>
    <xf numFmtId="3" fontId="27" fillId="0" borderId="0" xfId="0" applyNumberFormat="1" applyFont="1" applyBorder="1" applyAlignment="1"/>
    <xf numFmtId="0" fontId="28" fillId="0" borderId="0" xfId="0" applyFont="1"/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33" fillId="0" borderId="0" xfId="0" applyFont="1" applyAlignment="1"/>
    <xf numFmtId="0" fontId="28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36" fillId="0" borderId="0" xfId="0" applyFont="1" applyAlignment="1"/>
    <xf numFmtId="0" fontId="27" fillId="0" borderId="0" xfId="0" applyFont="1" applyFill="1" applyBorder="1"/>
    <xf numFmtId="3" fontId="27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34" fillId="0" borderId="0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Border="1" applyAlignment="1">
      <alignment horizontal="left" vertical="center" textRotation="180"/>
    </xf>
    <xf numFmtId="0" fontId="0" fillId="0" borderId="0" xfId="0" applyFill="1"/>
    <xf numFmtId="0" fontId="28" fillId="0" borderId="0" xfId="0" applyFont="1" applyAlignment="1">
      <alignment horizontal="right"/>
    </xf>
    <xf numFmtId="3" fontId="0" fillId="0" borderId="0" xfId="0" applyNumberFormat="1" applyFill="1" applyBorder="1"/>
    <xf numFmtId="0" fontId="28" fillId="0" borderId="0" xfId="0" applyFont="1" applyAlignment="1">
      <alignment horizontal="right"/>
    </xf>
    <xf numFmtId="3" fontId="0" fillId="0" borderId="0" xfId="0" applyNumberFormat="1" applyFont="1"/>
    <xf numFmtId="0" fontId="26" fillId="0" borderId="0" xfId="0" applyFont="1" applyBorder="1" applyAlignment="1"/>
    <xf numFmtId="0" fontId="38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0" fillId="0" borderId="0" xfId="0" applyFont="1" applyAlignment="1"/>
    <xf numFmtId="0" fontId="41" fillId="33" borderId="11" xfId="20" applyFont="1" applyFill="1" applyBorder="1" applyAlignment="1">
      <alignment horizontal="right"/>
    </xf>
    <xf numFmtId="0" fontId="6" fillId="0" borderId="0" xfId="0" applyFont="1"/>
    <xf numFmtId="0" fontId="0" fillId="0" borderId="0" xfId="0" applyAlignment="1"/>
    <xf numFmtId="0" fontId="31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38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Border="1"/>
    <xf numFmtId="0" fontId="31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4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" fillId="0" borderId="0" xfId="42"/>
    <xf numFmtId="0" fontId="37" fillId="0" borderId="0" xfId="43"/>
    <xf numFmtId="0" fontId="47" fillId="0" borderId="0" xfId="43" applyFont="1"/>
    <xf numFmtId="0" fontId="44" fillId="0" borderId="0" xfId="43" applyFont="1"/>
    <xf numFmtId="0" fontId="5" fillId="0" borderId="0" xfId="42" applyBorder="1"/>
    <xf numFmtId="0" fontId="48" fillId="0" borderId="0" xfId="0" applyFont="1" applyAlignment="1">
      <alignment horizontal="center"/>
    </xf>
    <xf numFmtId="0" fontId="41" fillId="33" borderId="10" xfId="20" applyFont="1" applyFill="1" applyBorder="1" applyAlignment="1">
      <alignment horizontal="right"/>
    </xf>
    <xf numFmtId="0" fontId="4" fillId="0" borderId="0" xfId="47"/>
    <xf numFmtId="0" fontId="40" fillId="0" borderId="0" xfId="47" applyFont="1"/>
    <xf numFmtId="0" fontId="32" fillId="0" borderId="0" xfId="47" applyFont="1" applyAlignment="1">
      <alignment horizontal="center"/>
    </xf>
    <xf numFmtId="0" fontId="40" fillId="0" borderId="0" xfId="47" applyFont="1" applyAlignment="1">
      <alignment horizontal="center"/>
    </xf>
    <xf numFmtId="0" fontId="6" fillId="0" borderId="0" xfId="47" applyFont="1" applyBorder="1"/>
    <xf numFmtId="0" fontId="4" fillId="0" borderId="0" xfId="47" applyBorder="1"/>
    <xf numFmtId="0" fontId="4" fillId="0" borderId="0" xfId="47" applyBorder="1" applyAlignment="1">
      <alignment horizontal="center"/>
    </xf>
    <xf numFmtId="0" fontId="50" fillId="0" borderId="0" xfId="49"/>
    <xf numFmtId="0" fontId="42" fillId="0" borderId="0" xfId="49" applyFont="1" applyAlignment="1">
      <alignment horizontal="center"/>
    </xf>
    <xf numFmtId="0" fontId="40" fillId="0" borderId="0" xfId="49" applyFont="1"/>
    <xf numFmtId="0" fontId="6" fillId="0" borderId="0" xfId="49" applyFont="1" applyBorder="1" applyAlignment="1">
      <alignment horizontal="center"/>
    </xf>
    <xf numFmtId="0" fontId="24" fillId="0" borderId="0" xfId="49" applyFont="1"/>
    <xf numFmtId="0" fontId="50" fillId="0" borderId="0" xfId="49" applyAlignment="1">
      <alignment horizontal="right"/>
    </xf>
    <xf numFmtId="0" fontId="3" fillId="0" borderId="0" xfId="47" applyFont="1"/>
    <xf numFmtId="0" fontId="45" fillId="0" borderId="33" xfId="0" applyFont="1" applyBorder="1"/>
    <xf numFmtId="0" fontId="45" fillId="0" borderId="0" xfId="0" applyFont="1" applyFill="1" applyBorder="1"/>
    <xf numFmtId="0" fontId="45" fillId="0" borderId="0" xfId="0" applyFont="1" applyAlignment="1">
      <alignment horizontal="right"/>
    </xf>
    <xf numFmtId="0" fontId="45" fillId="0" borderId="0" xfId="0" applyFont="1"/>
    <xf numFmtId="0" fontId="45" fillId="0" borderId="24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45" fillId="0" borderId="28" xfId="0" applyFont="1" applyFill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25" xfId="0" applyFont="1" applyFill="1" applyBorder="1" applyAlignment="1">
      <alignment horizontal="center"/>
    </xf>
    <xf numFmtId="0" fontId="45" fillId="0" borderId="26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26" xfId="0" applyFont="1" applyFill="1" applyBorder="1" applyAlignment="1">
      <alignment horizontal="center"/>
    </xf>
    <xf numFmtId="0" fontId="45" fillId="0" borderId="26" xfId="0" applyFont="1" applyBorder="1"/>
    <xf numFmtId="0" fontId="45" fillId="29" borderId="26" xfId="0" applyFont="1" applyFill="1" applyBorder="1"/>
    <xf numFmtId="3" fontId="45" fillId="29" borderId="33" xfId="0" applyNumberFormat="1" applyFont="1" applyFill="1" applyBorder="1"/>
    <xf numFmtId="3" fontId="45" fillId="29" borderId="19" xfId="0" applyNumberFormat="1" applyFont="1" applyFill="1" applyBorder="1" applyAlignment="1">
      <alignment horizontal="right"/>
    </xf>
    <xf numFmtId="3" fontId="45" fillId="29" borderId="26" xfId="0" applyNumberFormat="1" applyFont="1" applyFill="1" applyBorder="1" applyAlignment="1">
      <alignment horizontal="right"/>
    </xf>
    <xf numFmtId="3" fontId="45" fillId="29" borderId="19" xfId="0" applyNumberFormat="1" applyFont="1" applyFill="1" applyBorder="1"/>
    <xf numFmtId="3" fontId="45" fillId="38" borderId="19" xfId="0" applyNumberFormat="1" applyFont="1" applyFill="1" applyBorder="1"/>
    <xf numFmtId="3" fontId="45" fillId="0" borderId="0" xfId="0" applyNumberFormat="1" applyFont="1" applyFill="1" applyBorder="1"/>
    <xf numFmtId="0" fontId="45" fillId="25" borderId="25" xfId="0" applyFont="1" applyFill="1" applyBorder="1"/>
    <xf numFmtId="3" fontId="45" fillId="25" borderId="24" xfId="0" applyNumberFormat="1" applyFont="1" applyFill="1" applyBorder="1"/>
    <xf numFmtId="3" fontId="45" fillId="25" borderId="25" xfId="0" applyNumberFormat="1" applyFont="1" applyFill="1" applyBorder="1"/>
    <xf numFmtId="3" fontId="45" fillId="0" borderId="28" xfId="0" applyNumberFormat="1" applyFont="1" applyFill="1" applyBorder="1"/>
    <xf numFmtId="3" fontId="45" fillId="0" borderId="28" xfId="0" applyNumberFormat="1" applyFont="1" applyBorder="1"/>
    <xf numFmtId="3" fontId="45" fillId="0" borderId="0" xfId="0" applyNumberFormat="1" applyFont="1"/>
    <xf numFmtId="3" fontId="45" fillId="0" borderId="34" xfId="0" applyNumberFormat="1" applyFont="1" applyBorder="1"/>
    <xf numFmtId="3" fontId="45" fillId="0" borderId="26" xfId="0" applyNumberFormat="1" applyFont="1" applyBorder="1"/>
    <xf numFmtId="3" fontId="45" fillId="0" borderId="26" xfId="0" applyNumberFormat="1" applyFont="1" applyFill="1" applyBorder="1"/>
    <xf numFmtId="0" fontId="45" fillId="0" borderId="19" xfId="0" applyFont="1" applyBorder="1"/>
    <xf numFmtId="3" fontId="45" fillId="0" borderId="27" xfId="0" applyNumberFormat="1" applyFont="1" applyBorder="1"/>
    <xf numFmtId="3" fontId="45" fillId="0" borderId="19" xfId="0" applyNumberFormat="1" applyFont="1" applyBorder="1"/>
    <xf numFmtId="3" fontId="45" fillId="0" borderId="19" xfId="0" applyNumberFormat="1" applyFont="1" applyFill="1" applyBorder="1"/>
    <xf numFmtId="0" fontId="45" fillId="0" borderId="28" xfId="0" applyFont="1" applyBorder="1"/>
    <xf numFmtId="3" fontId="45" fillId="0" borderId="36" xfId="0" applyNumberFormat="1" applyFont="1" applyBorder="1"/>
    <xf numFmtId="3" fontId="45" fillId="0" borderId="27" xfId="0" applyNumberFormat="1" applyFont="1" applyBorder="1" applyAlignment="1">
      <alignment horizontal="right"/>
    </xf>
    <xf numFmtId="0" fontId="45" fillId="29" borderId="19" xfId="0" applyFont="1" applyFill="1" applyBorder="1"/>
    <xf numFmtId="3" fontId="45" fillId="29" borderId="35" xfId="0" applyNumberFormat="1" applyFont="1" applyFill="1" applyBorder="1"/>
    <xf numFmtId="3" fontId="45" fillId="25" borderId="36" xfId="0" applyNumberFormat="1" applyFont="1" applyFill="1" applyBorder="1" applyAlignment="1"/>
    <xf numFmtId="3" fontId="45" fillId="25" borderId="28" xfId="0" applyNumberFormat="1" applyFont="1" applyFill="1" applyBorder="1" applyAlignment="1"/>
    <xf numFmtId="0" fontId="45" fillId="0" borderId="58" xfId="0" applyFont="1" applyBorder="1"/>
    <xf numFmtId="3" fontId="45" fillId="25" borderId="34" xfId="0" applyNumberFormat="1" applyFont="1" applyFill="1" applyBorder="1" applyAlignment="1"/>
    <xf numFmtId="3" fontId="45" fillId="25" borderId="26" xfId="0" applyNumberFormat="1" applyFont="1" applyFill="1" applyBorder="1" applyAlignment="1"/>
    <xf numFmtId="0" fontId="45" fillId="0" borderId="56" xfId="0" applyFont="1" applyBorder="1"/>
    <xf numFmtId="3" fontId="45" fillId="0" borderId="19" xfId="0" applyNumberFormat="1" applyFont="1" applyFill="1" applyBorder="1" applyAlignment="1">
      <alignment horizontal="right"/>
    </xf>
    <xf numFmtId="3" fontId="45" fillId="0" borderId="19" xfId="0" applyNumberFormat="1" applyFont="1" applyBorder="1" applyAlignment="1">
      <alignment horizontal="right"/>
    </xf>
    <xf numFmtId="0" fontId="45" fillId="30" borderId="19" xfId="0" applyFont="1" applyFill="1" applyBorder="1"/>
    <xf numFmtId="3" fontId="45" fillId="30" borderId="27" xfId="0" applyNumberFormat="1" applyFont="1" applyFill="1" applyBorder="1"/>
    <xf numFmtId="3" fontId="45" fillId="30" borderId="19" xfId="0" applyNumberFormat="1" applyFont="1" applyFill="1" applyBorder="1"/>
    <xf numFmtId="3" fontId="45" fillId="29" borderId="27" xfId="0" applyNumberFormat="1" applyFont="1" applyFill="1" applyBorder="1"/>
    <xf numFmtId="0" fontId="45" fillId="26" borderId="28" xfId="0" applyFont="1" applyFill="1" applyBorder="1" applyAlignment="1">
      <alignment vertical="top" wrapText="1"/>
    </xf>
    <xf numFmtId="0" fontId="45" fillId="26" borderId="28" xfId="0" applyFont="1" applyFill="1" applyBorder="1"/>
    <xf numFmtId="0" fontId="45" fillId="26" borderId="26" xfId="0" applyFont="1" applyFill="1" applyBorder="1" applyAlignment="1">
      <alignment vertical="top" wrapText="1"/>
    </xf>
    <xf numFmtId="3" fontId="45" fillId="26" borderId="34" xfId="0" applyNumberFormat="1" applyFont="1" applyFill="1" applyBorder="1"/>
    <xf numFmtId="3" fontId="45" fillId="26" borderId="26" xfId="0" applyNumberFormat="1" applyFont="1" applyFill="1" applyBorder="1"/>
    <xf numFmtId="3" fontId="45" fillId="26" borderId="26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0" fontId="45" fillId="26" borderId="19" xfId="0" applyFont="1" applyFill="1" applyBorder="1"/>
    <xf numFmtId="3" fontId="45" fillId="26" borderId="27" xfId="0" applyNumberFormat="1" applyFont="1" applyFill="1" applyBorder="1"/>
    <xf numFmtId="3" fontId="45" fillId="26" borderId="19" xfId="0" applyNumberFormat="1" applyFont="1" applyFill="1" applyBorder="1" applyAlignment="1">
      <alignment horizontal="right"/>
    </xf>
    <xf numFmtId="3" fontId="45" fillId="26" borderId="19" xfId="0" applyNumberFormat="1" applyFont="1" applyFill="1" applyBorder="1"/>
    <xf numFmtId="3" fontId="45" fillId="26" borderId="0" xfId="0" applyNumberFormat="1" applyFont="1" applyFill="1"/>
    <xf numFmtId="3" fontId="45" fillId="30" borderId="27" xfId="0" applyNumberFormat="1" applyFont="1" applyFill="1" applyBorder="1" applyAlignment="1">
      <alignment horizontal="right"/>
    </xf>
    <xf numFmtId="3" fontId="45" fillId="30" borderId="19" xfId="0" applyNumberFormat="1" applyFont="1" applyFill="1" applyBorder="1" applyAlignment="1">
      <alignment horizontal="right"/>
    </xf>
    <xf numFmtId="0" fontId="45" fillId="28" borderId="28" xfId="0" applyFont="1" applyFill="1" applyBorder="1"/>
    <xf numFmtId="0" fontId="45" fillId="28" borderId="26" xfId="0" applyFont="1" applyFill="1" applyBorder="1"/>
    <xf numFmtId="3" fontId="45" fillId="0" borderId="0" xfId="0" applyNumberFormat="1" applyFont="1" applyFill="1" applyBorder="1" applyAlignment="1">
      <alignment horizontal="right"/>
    </xf>
    <xf numFmtId="0" fontId="45" fillId="25" borderId="0" xfId="0" applyFont="1" applyFill="1" applyBorder="1"/>
    <xf numFmtId="0" fontId="45" fillId="0" borderId="0" xfId="0" applyFont="1" applyFill="1" applyBorder="1" applyAlignment="1">
      <alignment horizontal="center"/>
    </xf>
    <xf numFmtId="0" fontId="52" fillId="0" borderId="19" xfId="0" applyFont="1" applyFill="1" applyBorder="1" applyAlignment="1">
      <alignment horizontal="center"/>
    </xf>
    <xf numFmtId="3" fontId="45" fillId="0" borderId="19" xfId="0" applyNumberFormat="1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0" fontId="45" fillId="0" borderId="19" xfId="0" applyFont="1" applyFill="1" applyBorder="1"/>
    <xf numFmtId="3" fontId="49" fillId="0" borderId="19" xfId="0" applyNumberFormat="1" applyFont="1" applyFill="1" applyBorder="1" applyAlignment="1">
      <alignment horizontal="right"/>
    </xf>
    <xf numFmtId="0" fontId="52" fillId="0" borderId="19" xfId="0" applyFont="1" applyFill="1" applyBorder="1"/>
    <xf numFmtId="3" fontId="52" fillId="0" borderId="19" xfId="0" applyNumberFormat="1" applyFont="1" applyBorder="1"/>
    <xf numFmtId="3" fontId="52" fillId="0" borderId="19" xfId="0" applyNumberFormat="1" applyFont="1" applyFill="1" applyBorder="1"/>
    <xf numFmtId="3" fontId="52" fillId="0" borderId="0" xfId="0" applyNumberFormat="1" applyFont="1" applyBorder="1"/>
    <xf numFmtId="3" fontId="45" fillId="0" borderId="0" xfId="0" applyNumberFormat="1" applyFont="1" applyBorder="1"/>
    <xf numFmtId="0" fontId="45" fillId="0" borderId="0" xfId="0" applyFont="1" applyAlignment="1"/>
    <xf numFmtId="0" fontId="45" fillId="0" borderId="10" xfId="0" applyFont="1" applyBorder="1" applyAlignment="1">
      <alignment vertical="center"/>
    </xf>
    <xf numFmtId="0" fontId="45" fillId="0" borderId="18" xfId="0" applyFont="1" applyBorder="1"/>
    <xf numFmtId="0" fontId="45" fillId="0" borderId="18" xfId="0" applyFont="1" applyBorder="1" applyAlignment="1">
      <alignment horizontal="center"/>
    </xf>
    <xf numFmtId="0" fontId="53" fillId="0" borderId="36" xfId="0" applyFont="1" applyBorder="1" applyAlignment="1">
      <alignment horizontal="center"/>
    </xf>
    <xf numFmtId="0" fontId="45" fillId="0" borderId="0" xfId="0" applyFont="1" applyBorder="1"/>
    <xf numFmtId="14" fontId="45" fillId="0" borderId="0" xfId="0" applyNumberFormat="1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0" fontId="52" fillId="42" borderId="16" xfId="0" applyFont="1" applyFill="1" applyBorder="1" applyAlignment="1">
      <alignment horizontal="center"/>
    </xf>
    <xf numFmtId="3" fontId="54" fillId="42" borderId="54" xfId="0" applyNumberFormat="1" applyFont="1" applyFill="1" applyBorder="1" applyAlignment="1">
      <alignment horizontal="center" wrapText="1"/>
    </xf>
    <xf numFmtId="0" fontId="53" fillId="42" borderId="11" xfId="0" applyFont="1" applyFill="1" applyBorder="1"/>
    <xf numFmtId="3" fontId="53" fillId="42" borderId="16" xfId="0" applyNumberFormat="1" applyFont="1" applyFill="1" applyBorder="1"/>
    <xf numFmtId="3" fontId="53" fillId="42" borderId="11" xfId="0" applyNumberFormat="1" applyFont="1" applyFill="1" applyBorder="1" applyAlignment="1">
      <alignment horizontal="right"/>
    </xf>
    <xf numFmtId="3" fontId="53" fillId="42" borderId="31" xfId="0" applyNumberFormat="1" applyFont="1" applyFill="1" applyBorder="1" applyAlignment="1">
      <alignment horizontal="right"/>
    </xf>
    <xf numFmtId="3" fontId="53" fillId="42" borderId="65" xfId="0" applyNumberFormat="1" applyFont="1" applyFill="1" applyBorder="1" applyAlignment="1">
      <alignment horizontal="right"/>
    </xf>
    <xf numFmtId="3" fontId="53" fillId="42" borderId="68" xfId="0" applyNumberFormat="1" applyFont="1" applyFill="1" applyBorder="1" applyAlignment="1">
      <alignment horizontal="right"/>
    </xf>
    <xf numFmtId="3" fontId="53" fillId="37" borderId="19" xfId="0" applyNumberFormat="1" applyFont="1" applyFill="1" applyBorder="1" applyAlignment="1">
      <alignment horizontal="right"/>
    </xf>
    <xf numFmtId="0" fontId="45" fillId="26" borderId="11" xfId="0" applyFont="1" applyFill="1" applyBorder="1" applyAlignment="1">
      <alignment horizontal="center"/>
    </xf>
    <xf numFmtId="3" fontId="54" fillId="0" borderId="16" xfId="0" applyNumberFormat="1" applyFont="1" applyFill="1" applyBorder="1" applyAlignment="1">
      <alignment horizontal="center"/>
    </xf>
    <xf numFmtId="0" fontId="54" fillId="28" borderId="15" xfId="0" applyFont="1" applyFill="1" applyBorder="1"/>
    <xf numFmtId="3" fontId="54" fillId="28" borderId="15" xfId="0" applyNumberFormat="1" applyFont="1" applyFill="1" applyBorder="1"/>
    <xf numFmtId="3" fontId="54" fillId="28" borderId="16" xfId="0" applyNumberFormat="1" applyFont="1" applyFill="1" applyBorder="1" applyAlignment="1">
      <alignment horizontal="right"/>
    </xf>
    <xf numFmtId="3" fontId="54" fillId="28" borderId="44" xfId="0" applyNumberFormat="1" applyFont="1" applyFill="1" applyBorder="1" applyAlignment="1">
      <alignment horizontal="right"/>
    </xf>
    <xf numFmtId="3" fontId="54" fillId="28" borderId="19" xfId="0" applyNumberFormat="1" applyFont="1" applyFill="1" applyBorder="1" applyAlignment="1">
      <alignment horizontal="right"/>
    </xf>
    <xf numFmtId="0" fontId="45" fillId="0" borderId="11" xfId="0" applyFont="1" applyBorder="1" applyAlignment="1">
      <alignment horizontal="center"/>
    </xf>
    <xf numFmtId="3" fontId="45" fillId="0" borderId="11" xfId="0" applyNumberFormat="1" applyFont="1" applyBorder="1" applyAlignment="1">
      <alignment horizontal="center"/>
    </xf>
    <xf numFmtId="164" fontId="45" fillId="0" borderId="17" xfId="0" applyNumberFormat="1" applyFont="1" applyBorder="1"/>
    <xf numFmtId="3" fontId="45" fillId="0" borderId="11" xfId="0" applyNumberFormat="1" applyFont="1" applyBorder="1" applyAlignment="1">
      <alignment horizontal="right"/>
    </xf>
    <xf numFmtId="3" fontId="45" fillId="0" borderId="52" xfId="0" applyNumberFormat="1" applyFont="1" applyBorder="1" applyAlignment="1">
      <alignment horizontal="right"/>
    </xf>
    <xf numFmtId="3" fontId="45" fillId="0" borderId="73" xfId="0" applyNumberFormat="1" applyFont="1" applyBorder="1" applyAlignment="1">
      <alignment horizontal="right"/>
    </xf>
    <xf numFmtId="3" fontId="45" fillId="0" borderId="66" xfId="0" applyNumberFormat="1" applyFont="1" applyBorder="1" applyAlignment="1">
      <alignment horizontal="right"/>
    </xf>
    <xf numFmtId="3" fontId="45" fillId="38" borderId="19" xfId="0" applyNumberFormat="1" applyFont="1" applyFill="1" applyBorder="1" applyAlignment="1">
      <alignment horizontal="right"/>
    </xf>
    <xf numFmtId="0" fontId="45" fillId="0" borderId="17" xfId="0" applyFont="1" applyBorder="1"/>
    <xf numFmtId="0" fontId="45" fillId="0" borderId="11" xfId="0" applyFont="1" applyBorder="1"/>
    <xf numFmtId="3" fontId="52" fillId="0" borderId="11" xfId="0" applyNumberFormat="1" applyFont="1" applyFill="1" applyBorder="1" applyAlignment="1">
      <alignment horizontal="center"/>
    </xf>
    <xf numFmtId="0" fontId="52" fillId="28" borderId="17" xfId="0" applyFont="1" applyFill="1" applyBorder="1"/>
    <xf numFmtId="3" fontId="52" fillId="28" borderId="11" xfId="0" applyNumberFormat="1" applyFont="1" applyFill="1" applyBorder="1" applyAlignment="1">
      <alignment horizontal="right"/>
    </xf>
    <xf numFmtId="3" fontId="52" fillId="28" borderId="31" xfId="0" applyNumberFormat="1" applyFont="1" applyFill="1" applyBorder="1" applyAlignment="1">
      <alignment horizontal="right"/>
    </xf>
    <xf numFmtId="3" fontId="52" fillId="28" borderId="73" xfId="0" applyNumberFormat="1" applyFont="1" applyFill="1" applyBorder="1" applyAlignment="1">
      <alignment horizontal="right"/>
    </xf>
    <xf numFmtId="3" fontId="45" fillId="26" borderId="11" xfId="0" applyNumberFormat="1" applyFont="1" applyFill="1" applyBorder="1" applyAlignment="1">
      <alignment horizontal="center"/>
    </xf>
    <xf numFmtId="0" fontId="45" fillId="26" borderId="17" xfId="0" applyFont="1" applyFill="1" applyBorder="1"/>
    <xf numFmtId="3" fontId="45" fillId="26" borderId="11" xfId="0" applyNumberFormat="1" applyFont="1" applyFill="1" applyBorder="1" applyAlignment="1">
      <alignment horizontal="right"/>
    </xf>
    <xf numFmtId="3" fontId="45" fillId="26" borderId="31" xfId="0" applyNumberFormat="1" applyFont="1" applyFill="1" applyBorder="1" applyAlignment="1">
      <alignment horizontal="right"/>
    </xf>
    <xf numFmtId="3" fontId="45" fillId="26" borderId="73" xfId="0" applyNumberFormat="1" applyFont="1" applyFill="1" applyBorder="1" applyAlignment="1">
      <alignment horizontal="right"/>
    </xf>
    <xf numFmtId="3" fontId="53" fillId="0" borderId="11" xfId="0" applyNumberFormat="1" applyFont="1" applyFill="1" applyBorder="1" applyAlignment="1">
      <alignment horizontal="center"/>
    </xf>
    <xf numFmtId="0" fontId="54" fillId="28" borderId="17" xfId="0" applyFont="1" applyFill="1" applyBorder="1"/>
    <xf numFmtId="3" fontId="54" fillId="28" borderId="11" xfId="0" applyNumberFormat="1" applyFont="1" applyFill="1" applyBorder="1" applyAlignment="1">
      <alignment horizontal="right"/>
    </xf>
    <xf numFmtId="3" fontId="54" fillId="28" borderId="31" xfId="0" applyNumberFormat="1" applyFont="1" applyFill="1" applyBorder="1" applyAlignment="1">
      <alignment horizontal="right"/>
    </xf>
    <xf numFmtId="3" fontId="54" fillId="28" borderId="73" xfId="0" applyNumberFormat="1" applyFont="1" applyFill="1" applyBorder="1" applyAlignment="1">
      <alignment horizontal="right"/>
    </xf>
    <xf numFmtId="0" fontId="45" fillId="26" borderId="11" xfId="0" applyFont="1" applyFill="1" applyBorder="1" applyAlignment="1">
      <alignment horizontal="right"/>
    </xf>
    <xf numFmtId="0" fontId="45" fillId="26" borderId="31" xfId="0" applyFont="1" applyFill="1" applyBorder="1" applyAlignment="1">
      <alignment horizontal="right"/>
    </xf>
    <xf numFmtId="0" fontId="45" fillId="26" borderId="73" xfId="0" applyFont="1" applyFill="1" applyBorder="1" applyAlignment="1">
      <alignment horizontal="right"/>
    </xf>
    <xf numFmtId="3" fontId="45" fillId="26" borderId="10" xfId="0" applyNumberFormat="1" applyFont="1" applyFill="1" applyBorder="1" applyAlignment="1">
      <alignment horizontal="right"/>
    </xf>
    <xf numFmtId="3" fontId="45" fillId="26" borderId="29" xfId="0" applyNumberFormat="1" applyFont="1" applyFill="1" applyBorder="1" applyAlignment="1">
      <alignment horizontal="right"/>
    </xf>
    <xf numFmtId="3" fontId="45" fillId="26" borderId="68" xfId="0" applyNumberFormat="1" applyFont="1" applyFill="1" applyBorder="1" applyAlignment="1">
      <alignment horizontal="right"/>
    </xf>
    <xf numFmtId="3" fontId="45" fillId="26" borderId="10" xfId="0" applyNumberFormat="1" applyFont="1" applyFill="1" applyBorder="1" applyAlignment="1">
      <alignment horizontal="center"/>
    </xf>
    <xf numFmtId="3" fontId="45" fillId="26" borderId="12" xfId="0" applyNumberFormat="1" applyFont="1" applyFill="1" applyBorder="1" applyAlignment="1">
      <alignment horizontal="right"/>
    </xf>
    <xf numFmtId="3" fontId="52" fillId="0" borderId="10" xfId="0" applyNumberFormat="1" applyFont="1" applyFill="1" applyBorder="1" applyAlignment="1">
      <alignment horizontal="center"/>
    </xf>
    <xf numFmtId="3" fontId="52" fillId="28" borderId="10" xfId="0" applyNumberFormat="1" applyFont="1" applyFill="1" applyBorder="1" applyAlignment="1">
      <alignment horizontal="right"/>
    </xf>
    <xf numFmtId="3" fontId="52" fillId="28" borderId="29" xfId="0" applyNumberFormat="1" applyFont="1" applyFill="1" applyBorder="1" applyAlignment="1">
      <alignment horizontal="right"/>
    </xf>
    <xf numFmtId="3" fontId="52" fillId="28" borderId="68" xfId="0" applyNumberFormat="1" applyFont="1" applyFill="1" applyBorder="1" applyAlignment="1">
      <alignment horizontal="right"/>
    </xf>
    <xf numFmtId="3" fontId="52" fillId="26" borderId="11" xfId="0" applyNumberFormat="1" applyFont="1" applyFill="1" applyBorder="1" applyAlignment="1">
      <alignment horizontal="center"/>
    </xf>
    <xf numFmtId="0" fontId="52" fillId="42" borderId="11" xfId="0" applyFont="1" applyFill="1" applyBorder="1" applyAlignment="1">
      <alignment horizontal="center"/>
    </xf>
    <xf numFmtId="3" fontId="54" fillId="42" borderId="11" xfId="0" applyNumberFormat="1" applyFont="1" applyFill="1" applyBorder="1" applyAlignment="1">
      <alignment horizontal="center"/>
    </xf>
    <xf numFmtId="3" fontId="53" fillId="42" borderId="73" xfId="0" applyNumberFormat="1" applyFont="1" applyFill="1" applyBorder="1" applyAlignment="1">
      <alignment horizontal="right"/>
    </xf>
    <xf numFmtId="3" fontId="45" fillId="29" borderId="73" xfId="0" applyNumberFormat="1" applyFont="1" applyFill="1" applyBorder="1" applyAlignment="1">
      <alignment horizontal="right"/>
    </xf>
    <xf numFmtId="0" fontId="52" fillId="26" borderId="11" xfId="0" applyFont="1" applyFill="1" applyBorder="1" applyAlignment="1">
      <alignment horizontal="center"/>
    </xf>
    <xf numFmtId="3" fontId="53" fillId="26" borderId="16" xfId="0" applyNumberFormat="1" applyFont="1" applyFill="1" applyBorder="1" applyAlignment="1">
      <alignment horizontal="center"/>
    </xf>
    <xf numFmtId="0" fontId="54" fillId="28" borderId="15" xfId="0" applyFont="1" applyFill="1" applyBorder="1" applyAlignment="1">
      <alignment wrapText="1"/>
    </xf>
    <xf numFmtId="3" fontId="54" fillId="28" borderId="66" xfId="0" applyNumberFormat="1" applyFont="1" applyFill="1" applyBorder="1" applyAlignment="1">
      <alignment horizontal="right"/>
    </xf>
    <xf numFmtId="0" fontId="53" fillId="0" borderId="17" xfId="0" applyFont="1" applyBorder="1"/>
    <xf numFmtId="0" fontId="45" fillId="0" borderId="11" xfId="0" applyFont="1" applyBorder="1" applyAlignment="1">
      <alignment horizontal="right"/>
    </xf>
    <xf numFmtId="0" fontId="45" fillId="0" borderId="31" xfId="0" applyFont="1" applyBorder="1" applyAlignment="1">
      <alignment horizontal="right"/>
    </xf>
    <xf numFmtId="0" fontId="45" fillId="0" borderId="73" xfId="0" applyFont="1" applyBorder="1" applyAlignment="1">
      <alignment horizontal="right"/>
    </xf>
    <xf numFmtId="3" fontId="45" fillId="0" borderId="31" xfId="0" applyNumberFormat="1" applyFont="1" applyBorder="1" applyAlignment="1">
      <alignment horizontal="right"/>
    </xf>
    <xf numFmtId="0" fontId="45" fillId="0" borderId="47" xfId="0" applyFont="1" applyBorder="1" applyAlignment="1">
      <alignment horizontal="center"/>
    </xf>
    <xf numFmtId="3" fontId="45" fillId="26" borderId="17" xfId="0" applyNumberFormat="1" applyFont="1" applyFill="1" applyBorder="1" applyAlignment="1">
      <alignment horizontal="right"/>
    </xf>
    <xf numFmtId="3" fontId="45" fillId="26" borderId="38" xfId="0" applyNumberFormat="1" applyFont="1" applyFill="1" applyBorder="1" applyAlignment="1">
      <alignment horizontal="right"/>
    </xf>
    <xf numFmtId="3" fontId="53" fillId="26" borderId="14" xfId="0" applyNumberFormat="1" applyFont="1" applyFill="1" applyBorder="1" applyAlignment="1">
      <alignment horizontal="right"/>
    </xf>
    <xf numFmtId="3" fontId="53" fillId="26" borderId="16" xfId="0" applyNumberFormat="1" applyFont="1" applyFill="1" applyBorder="1" applyAlignment="1">
      <alignment horizontal="right"/>
    </xf>
    <xf numFmtId="3" fontId="53" fillId="26" borderId="44" xfId="0" applyNumberFormat="1" applyFont="1" applyFill="1" applyBorder="1" applyAlignment="1">
      <alignment horizontal="right"/>
    </xf>
    <xf numFmtId="3" fontId="53" fillId="26" borderId="66" xfId="0" applyNumberFormat="1" applyFont="1" applyFill="1" applyBorder="1" applyAlignment="1">
      <alignment horizontal="right"/>
    </xf>
    <xf numFmtId="3" fontId="53" fillId="26" borderId="25" xfId="0" applyNumberFormat="1" applyFont="1" applyFill="1" applyBorder="1" applyAlignment="1">
      <alignment horizontal="right"/>
    </xf>
    <xf numFmtId="0" fontId="45" fillId="26" borderId="37" xfId="0" applyFont="1" applyFill="1" applyBorder="1" applyAlignment="1">
      <alignment horizontal="center"/>
    </xf>
    <xf numFmtId="3" fontId="45" fillId="26" borderId="37" xfId="0" applyNumberFormat="1" applyFont="1" applyFill="1" applyBorder="1" applyAlignment="1">
      <alignment horizontal="center"/>
    </xf>
    <xf numFmtId="0" fontId="45" fillId="26" borderId="48" xfId="0" applyFont="1" applyFill="1" applyBorder="1"/>
    <xf numFmtId="3" fontId="53" fillId="26" borderId="19" xfId="0" applyNumberFormat="1" applyFont="1" applyFill="1" applyBorder="1" applyAlignment="1">
      <alignment horizontal="right"/>
    </xf>
    <xf numFmtId="3" fontId="53" fillId="26" borderId="41" xfId="0" applyNumberFormat="1" applyFont="1" applyFill="1" applyBorder="1" applyAlignment="1">
      <alignment horizontal="right"/>
    </xf>
    <xf numFmtId="3" fontId="53" fillId="26" borderId="39" xfId="0" applyNumberFormat="1" applyFont="1" applyFill="1" applyBorder="1" applyAlignment="1">
      <alignment horizontal="right"/>
    </xf>
    <xf numFmtId="3" fontId="53" fillId="26" borderId="65" xfId="0" applyNumberFormat="1" applyFont="1" applyFill="1" applyBorder="1" applyAlignment="1">
      <alignment horizontal="right"/>
    </xf>
    <xf numFmtId="0" fontId="45" fillId="26" borderId="14" xfId="0" applyFont="1" applyFill="1" applyBorder="1" applyAlignment="1">
      <alignment horizontal="center"/>
    </xf>
    <xf numFmtId="3" fontId="45" fillId="26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3" fontId="53" fillId="26" borderId="63" xfId="0" applyNumberFormat="1" applyFont="1" applyFill="1" applyBorder="1" applyAlignment="1">
      <alignment horizontal="right"/>
    </xf>
    <xf numFmtId="3" fontId="53" fillId="26" borderId="0" xfId="0" applyNumberFormat="1" applyFont="1" applyFill="1" applyBorder="1" applyAlignment="1">
      <alignment horizontal="right"/>
    </xf>
    <xf numFmtId="0" fontId="45" fillId="26" borderId="19" xfId="0" applyFont="1" applyFill="1" applyBorder="1" applyAlignment="1">
      <alignment horizontal="center"/>
    </xf>
    <xf numFmtId="3" fontId="45" fillId="26" borderId="19" xfId="0" applyNumberFormat="1" applyFont="1" applyFill="1" applyBorder="1" applyAlignment="1">
      <alignment horizontal="center"/>
    </xf>
    <xf numFmtId="0" fontId="45" fillId="26" borderId="18" xfId="0" applyFont="1" applyFill="1" applyBorder="1"/>
    <xf numFmtId="3" fontId="53" fillId="26" borderId="32" xfId="0" applyNumberFormat="1" applyFont="1" applyFill="1" applyBorder="1" applyAlignment="1">
      <alignment horizontal="right"/>
    </xf>
    <xf numFmtId="3" fontId="53" fillId="26" borderId="27" xfId="0" applyNumberFormat="1" applyFont="1" applyFill="1" applyBorder="1" applyAlignment="1">
      <alignment horizontal="right"/>
    </xf>
    <xf numFmtId="3" fontId="52" fillId="26" borderId="19" xfId="0" applyNumberFormat="1" applyFont="1" applyFill="1" applyBorder="1" applyAlignment="1">
      <alignment horizontal="center"/>
    </xf>
    <xf numFmtId="0" fontId="52" fillId="28" borderId="38" xfId="0" applyFont="1" applyFill="1" applyBorder="1"/>
    <xf numFmtId="3" fontId="54" fillId="28" borderId="32" xfId="0" applyNumberFormat="1" applyFont="1" applyFill="1" applyBorder="1" applyAlignment="1">
      <alignment horizontal="right"/>
    </xf>
    <xf numFmtId="3" fontId="54" fillId="28" borderId="27" xfId="0" applyNumberFormat="1" applyFont="1" applyFill="1" applyBorder="1" applyAlignment="1">
      <alignment horizontal="right"/>
    </xf>
    <xf numFmtId="0" fontId="45" fillId="26" borderId="40" xfId="0" applyFont="1" applyFill="1" applyBorder="1" applyAlignment="1">
      <alignment horizontal="center"/>
    </xf>
    <xf numFmtId="3" fontId="45" fillId="26" borderId="40" xfId="0" applyNumberFormat="1" applyFont="1" applyFill="1" applyBorder="1" applyAlignment="1">
      <alignment horizontal="center"/>
    </xf>
    <xf numFmtId="0" fontId="45" fillId="26" borderId="29" xfId="0" applyFont="1" applyFill="1" applyBorder="1"/>
    <xf numFmtId="3" fontId="53" fillId="26" borderId="28" xfId="0" applyNumberFormat="1" applyFont="1" applyFill="1" applyBorder="1" applyAlignment="1">
      <alignment horizontal="right"/>
    </xf>
    <xf numFmtId="3" fontId="53" fillId="26" borderId="13" xfId="0" applyNumberFormat="1" applyFont="1" applyFill="1" applyBorder="1" applyAlignment="1">
      <alignment horizontal="right"/>
    </xf>
    <xf numFmtId="0" fontId="45" fillId="26" borderId="42" xfId="0" applyFont="1" applyFill="1" applyBorder="1" applyAlignment="1">
      <alignment horizontal="center"/>
    </xf>
    <xf numFmtId="0" fontId="45" fillId="26" borderId="22" xfId="0" applyFont="1" applyFill="1" applyBorder="1" applyAlignment="1">
      <alignment horizontal="center"/>
    </xf>
    <xf numFmtId="3" fontId="45" fillId="26" borderId="22" xfId="0" applyNumberFormat="1" applyFont="1" applyFill="1" applyBorder="1" applyAlignment="1">
      <alignment horizontal="center"/>
    </xf>
    <xf numFmtId="0" fontId="45" fillId="26" borderId="61" xfId="0" applyFont="1" applyFill="1" applyBorder="1"/>
    <xf numFmtId="3" fontId="53" fillId="26" borderId="35" xfId="0" applyNumberFormat="1" applyFont="1" applyFill="1" applyBorder="1" applyAlignment="1">
      <alignment horizontal="right"/>
    </xf>
    <xf numFmtId="167" fontId="45" fillId="26" borderId="19" xfId="0" applyNumberFormat="1" applyFont="1" applyFill="1" applyBorder="1" applyAlignment="1">
      <alignment horizontal="right"/>
    </xf>
    <xf numFmtId="0" fontId="45" fillId="26" borderId="44" xfId="0" applyFont="1" applyFill="1" applyBorder="1"/>
    <xf numFmtId="3" fontId="53" fillId="26" borderId="26" xfId="0" applyNumberFormat="1" applyFont="1" applyFill="1" applyBorder="1" applyAlignment="1">
      <alignment horizontal="right"/>
    </xf>
    <xf numFmtId="3" fontId="53" fillId="26" borderId="15" xfId="0" applyNumberFormat="1" applyFont="1" applyFill="1" applyBorder="1" applyAlignment="1">
      <alignment horizontal="right"/>
    </xf>
    <xf numFmtId="3" fontId="53" fillId="26" borderId="45" xfId="0" applyNumberFormat="1" applyFont="1" applyFill="1" applyBorder="1" applyAlignment="1">
      <alignment horizontal="right"/>
    </xf>
    <xf numFmtId="167" fontId="45" fillId="26" borderId="66" xfId="0" applyNumberFormat="1" applyFont="1" applyFill="1" applyBorder="1" applyAlignment="1">
      <alignment horizontal="right"/>
    </xf>
    <xf numFmtId="0" fontId="52" fillId="28" borderId="31" xfId="0" applyFont="1" applyFill="1" applyBorder="1"/>
    <xf numFmtId="3" fontId="54" fillId="28" borderId="15" xfId="0" applyNumberFormat="1" applyFont="1" applyFill="1" applyBorder="1" applyAlignment="1">
      <alignment horizontal="right"/>
    </xf>
    <xf numFmtId="3" fontId="54" fillId="28" borderId="45" xfId="0" applyNumberFormat="1" applyFont="1" applyFill="1" applyBorder="1" applyAlignment="1">
      <alignment horizontal="right"/>
    </xf>
    <xf numFmtId="0" fontId="45" fillId="26" borderId="31" xfId="0" applyFont="1" applyFill="1" applyBorder="1"/>
    <xf numFmtId="3" fontId="45" fillId="26" borderId="16" xfId="0" applyNumberFormat="1" applyFont="1" applyFill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3" fontId="55" fillId="28" borderId="19" xfId="0" applyNumberFormat="1" applyFont="1" applyFill="1" applyBorder="1" applyAlignment="1">
      <alignment horizontal="right"/>
    </xf>
    <xf numFmtId="3" fontId="56" fillId="26" borderId="19" xfId="0" applyNumberFormat="1" applyFont="1" applyFill="1" applyBorder="1" applyAlignment="1">
      <alignment horizontal="right"/>
    </xf>
    <xf numFmtId="0" fontId="45" fillId="0" borderId="31" xfId="0" applyFont="1" applyBorder="1"/>
    <xf numFmtId="3" fontId="53" fillId="0" borderId="19" xfId="0" applyNumberFormat="1" applyFont="1" applyBorder="1" applyAlignment="1">
      <alignment horizontal="right"/>
    </xf>
    <xf numFmtId="3" fontId="53" fillId="0" borderId="15" xfId="0" applyNumberFormat="1" applyFont="1" applyBorder="1" applyAlignment="1">
      <alignment horizontal="right"/>
    </xf>
    <xf numFmtId="3" fontId="53" fillId="0" borderId="44" xfId="0" applyNumberFormat="1" applyFont="1" applyBorder="1" applyAlignment="1">
      <alignment horizontal="right"/>
    </xf>
    <xf numFmtId="3" fontId="54" fillId="28" borderId="26" xfId="0" applyNumberFormat="1" applyFont="1" applyFill="1" applyBorder="1" applyAlignment="1">
      <alignment horizontal="right"/>
    </xf>
    <xf numFmtId="3" fontId="53" fillId="26" borderId="50" xfId="0" applyNumberFormat="1" applyFont="1" applyFill="1" applyBorder="1" applyAlignment="1">
      <alignment horizontal="right"/>
    </xf>
    <xf numFmtId="3" fontId="53" fillId="26" borderId="70" xfId="0" applyNumberFormat="1" applyFont="1" applyFill="1" applyBorder="1" applyAlignment="1">
      <alignment horizontal="right"/>
    </xf>
    <xf numFmtId="3" fontId="52" fillId="26" borderId="16" xfId="0" applyNumberFormat="1" applyFont="1" applyFill="1" applyBorder="1" applyAlignment="1">
      <alignment horizontal="center"/>
    </xf>
    <xf numFmtId="0" fontId="52" fillId="28" borderId="31" xfId="0" applyFont="1" applyFill="1" applyBorder="1" applyAlignment="1">
      <alignment wrapText="1"/>
    </xf>
    <xf numFmtId="3" fontId="54" fillId="28" borderId="62" xfId="0" applyNumberFormat="1" applyFont="1" applyFill="1" applyBorder="1" applyAlignment="1">
      <alignment horizontal="right"/>
    </xf>
    <xf numFmtId="3" fontId="52" fillId="28" borderId="55" xfId="0" applyNumberFormat="1" applyFont="1" applyFill="1" applyBorder="1" applyAlignment="1">
      <alignment horizontal="right"/>
    </xf>
    <xf numFmtId="3" fontId="52" fillId="28" borderId="19" xfId="0" applyNumberFormat="1" applyFont="1" applyFill="1" applyBorder="1"/>
    <xf numFmtId="0" fontId="45" fillId="26" borderId="31" xfId="0" applyFont="1" applyFill="1" applyBorder="1" applyAlignment="1">
      <alignment wrapText="1"/>
    </xf>
    <xf numFmtId="0" fontId="45" fillId="26" borderId="0" xfId="0" applyFont="1" applyFill="1"/>
    <xf numFmtId="0" fontId="45" fillId="26" borderId="11" xfId="0" applyFont="1" applyFill="1" applyBorder="1" applyAlignment="1">
      <alignment wrapText="1"/>
    </xf>
    <xf numFmtId="0" fontId="45" fillId="26" borderId="10" xfId="0" applyFont="1" applyFill="1" applyBorder="1" applyAlignment="1">
      <alignment horizontal="center"/>
    </xf>
    <xf numFmtId="0" fontId="45" fillId="26" borderId="10" xfId="0" applyFont="1" applyFill="1" applyBorder="1"/>
    <xf numFmtId="3" fontId="45" fillId="26" borderId="60" xfId="0" applyNumberFormat="1" applyFont="1" applyFill="1" applyBorder="1" applyAlignment="1">
      <alignment horizontal="center"/>
    </xf>
    <xf numFmtId="0" fontId="45" fillId="26" borderId="42" xfId="0" applyFont="1" applyFill="1" applyBorder="1"/>
    <xf numFmtId="0" fontId="52" fillId="26" borderId="19" xfId="0" applyFont="1" applyFill="1" applyBorder="1" applyAlignment="1">
      <alignment horizontal="center"/>
    </xf>
    <xf numFmtId="0" fontId="52" fillId="28" borderId="19" xfId="0" applyFont="1" applyFill="1" applyBorder="1"/>
    <xf numFmtId="3" fontId="52" fillId="28" borderId="19" xfId="0" applyNumberFormat="1" applyFont="1" applyFill="1" applyBorder="1" applyAlignment="1">
      <alignment horizontal="right"/>
    </xf>
    <xf numFmtId="0" fontId="45" fillId="26" borderId="16" xfId="0" applyFont="1" applyFill="1" applyBorder="1" applyAlignment="1">
      <alignment horizontal="center"/>
    </xf>
    <xf numFmtId="0" fontId="45" fillId="26" borderId="16" xfId="0" applyFont="1" applyFill="1" applyBorder="1"/>
    <xf numFmtId="3" fontId="45" fillId="26" borderId="66" xfId="0" applyNumberFormat="1" applyFont="1" applyFill="1" applyBorder="1" applyAlignment="1">
      <alignment horizontal="right"/>
    </xf>
    <xf numFmtId="3" fontId="56" fillId="42" borderId="11" xfId="0" applyNumberFormat="1" applyFont="1" applyFill="1" applyBorder="1" applyAlignment="1">
      <alignment horizontal="center"/>
    </xf>
    <xf numFmtId="0" fontId="56" fillId="42" borderId="11" xfId="0" applyFont="1" applyFill="1" applyBorder="1"/>
    <xf numFmtId="3" fontId="53" fillId="42" borderId="17" xfId="0" applyNumberFormat="1" applyFont="1" applyFill="1" applyBorder="1" applyAlignment="1">
      <alignment horizontal="right"/>
    </xf>
    <xf numFmtId="3" fontId="53" fillId="42" borderId="38" xfId="0" applyNumberFormat="1" applyFont="1" applyFill="1" applyBorder="1" applyAlignment="1">
      <alignment horizontal="right"/>
    </xf>
    <xf numFmtId="0" fontId="52" fillId="32" borderId="10" xfId="0" applyFont="1" applyFill="1" applyBorder="1" applyAlignment="1">
      <alignment horizontal="center"/>
    </xf>
    <xf numFmtId="3" fontId="54" fillId="32" borderId="10" xfId="0" applyNumberFormat="1" applyFont="1" applyFill="1" applyBorder="1" applyAlignment="1">
      <alignment horizontal="center"/>
    </xf>
    <xf numFmtId="0" fontId="54" fillId="44" borderId="11" xfId="0" applyFont="1" applyFill="1" applyBorder="1"/>
    <xf numFmtId="3" fontId="54" fillId="44" borderId="10" xfId="0" applyNumberFormat="1" applyFont="1" applyFill="1" applyBorder="1"/>
    <xf numFmtId="3" fontId="55" fillId="44" borderId="11" xfId="0" applyNumberFormat="1" applyFont="1" applyFill="1" applyBorder="1" applyAlignment="1">
      <alignment horizontal="right"/>
    </xf>
    <xf numFmtId="3" fontId="55" fillId="44" borderId="31" xfId="0" applyNumberFormat="1" applyFont="1" applyFill="1" applyBorder="1" applyAlignment="1">
      <alignment horizontal="right"/>
    </xf>
    <xf numFmtId="3" fontId="55" fillId="44" borderId="73" xfId="0" applyNumberFormat="1" applyFont="1" applyFill="1" applyBorder="1" applyAlignment="1">
      <alignment horizontal="right"/>
    </xf>
    <xf numFmtId="3" fontId="55" fillId="44" borderId="68" xfId="0" applyNumberFormat="1" applyFont="1" applyFill="1" applyBorder="1" applyAlignment="1">
      <alignment horizontal="right"/>
    </xf>
    <xf numFmtId="0" fontId="52" fillId="32" borderId="62" xfId="0" applyFont="1" applyFill="1" applyBorder="1" applyAlignment="1">
      <alignment horizontal="center"/>
    </xf>
    <xf numFmtId="0" fontId="45" fillId="32" borderId="54" xfId="0" applyFont="1" applyFill="1" applyBorder="1" applyAlignment="1">
      <alignment horizontal="center"/>
    </xf>
    <xf numFmtId="3" fontId="53" fillId="32" borderId="91" xfId="0" applyNumberFormat="1" applyFont="1" applyFill="1" applyBorder="1" applyAlignment="1">
      <alignment horizontal="center"/>
    </xf>
    <xf numFmtId="0" fontId="53" fillId="26" borderId="45" xfId="0" applyFont="1" applyFill="1" applyBorder="1"/>
    <xf numFmtId="3" fontId="56" fillId="32" borderId="19" xfId="0" applyNumberFormat="1" applyFont="1" applyFill="1" applyBorder="1" applyAlignment="1">
      <alignment horizontal="right"/>
    </xf>
    <xf numFmtId="3" fontId="56" fillId="32" borderId="41" xfId="0" applyNumberFormat="1" applyFont="1" applyFill="1" applyBorder="1" applyAlignment="1">
      <alignment horizontal="right"/>
    </xf>
    <xf numFmtId="3" fontId="56" fillId="32" borderId="48" xfId="0" applyNumberFormat="1" applyFont="1" applyFill="1" applyBorder="1" applyAlignment="1">
      <alignment horizontal="right"/>
    </xf>
    <xf numFmtId="3" fontId="56" fillId="32" borderId="65" xfId="0" applyNumberFormat="1" applyFont="1" applyFill="1" applyBorder="1" applyAlignment="1">
      <alignment horizontal="right"/>
    </xf>
    <xf numFmtId="3" fontId="55" fillId="32" borderId="19" xfId="0" applyNumberFormat="1" applyFont="1" applyFill="1" applyBorder="1" applyAlignment="1">
      <alignment horizontal="right"/>
    </xf>
    <xf numFmtId="0" fontId="52" fillId="32" borderId="51" xfId="0" applyFont="1" applyFill="1" applyBorder="1" applyAlignment="1">
      <alignment horizontal="center"/>
    </xf>
    <xf numFmtId="0" fontId="45" fillId="32" borderId="14" xfId="0" applyFont="1" applyFill="1" applyBorder="1" applyAlignment="1">
      <alignment horizontal="center"/>
    </xf>
    <xf numFmtId="3" fontId="53" fillId="32" borderId="84" xfId="0" applyNumberFormat="1" applyFont="1" applyFill="1" applyBorder="1" applyAlignment="1">
      <alignment horizontal="center"/>
    </xf>
    <xf numFmtId="0" fontId="53" fillId="32" borderId="58" xfId="0" applyFont="1" applyFill="1" applyBorder="1"/>
    <xf numFmtId="3" fontId="56" fillId="32" borderId="21" xfId="0" applyNumberFormat="1" applyFont="1" applyFill="1" applyBorder="1" applyAlignment="1">
      <alignment horizontal="right"/>
    </xf>
    <xf numFmtId="3" fontId="56" fillId="32" borderId="33" xfId="0" applyNumberFormat="1" applyFont="1" applyFill="1" applyBorder="1" applyAlignment="1">
      <alignment horizontal="right"/>
    </xf>
    <xf numFmtId="3" fontId="55" fillId="32" borderId="26" xfId="0" applyNumberFormat="1" applyFont="1" applyFill="1" applyBorder="1" applyAlignment="1">
      <alignment horizontal="right"/>
    </xf>
    <xf numFmtId="0" fontId="52" fillId="26" borderId="42" xfId="0" applyFont="1" applyFill="1" applyBorder="1" applyAlignment="1">
      <alignment horizontal="center"/>
    </xf>
    <xf numFmtId="0" fontId="45" fillId="26" borderId="60" xfId="0" applyFont="1" applyFill="1" applyBorder="1" applyAlignment="1">
      <alignment horizontal="center"/>
    </xf>
    <xf numFmtId="0" fontId="53" fillId="26" borderId="35" xfId="0" applyFont="1" applyFill="1" applyBorder="1"/>
    <xf numFmtId="3" fontId="56" fillId="32" borderId="63" xfId="0" applyNumberFormat="1" applyFont="1" applyFill="1" applyBorder="1" applyAlignment="1">
      <alignment horizontal="right"/>
    </xf>
    <xf numFmtId="3" fontId="56" fillId="32" borderId="35" xfId="0" applyNumberFormat="1" applyFont="1" applyFill="1" applyBorder="1" applyAlignment="1">
      <alignment horizontal="right"/>
    </xf>
    <xf numFmtId="3" fontId="54" fillId="32" borderId="19" xfId="0" applyNumberFormat="1" applyFont="1" applyFill="1" applyBorder="1" applyAlignment="1">
      <alignment horizontal="right"/>
    </xf>
    <xf numFmtId="0" fontId="52" fillId="26" borderId="47" xfId="0" applyFont="1" applyFill="1" applyBorder="1" applyAlignment="1">
      <alignment horizontal="center"/>
    </xf>
    <xf numFmtId="3" fontId="45" fillId="26" borderId="52" xfId="0" applyNumberFormat="1" applyFont="1" applyFill="1" applyBorder="1" applyAlignment="1">
      <alignment horizontal="center"/>
    </xf>
    <xf numFmtId="0" fontId="45" fillId="26" borderId="38" xfId="0" applyFont="1" applyFill="1" applyBorder="1"/>
    <xf numFmtId="3" fontId="56" fillId="32" borderId="17" xfId="0" applyNumberFormat="1" applyFont="1" applyFill="1" applyBorder="1" applyAlignment="1">
      <alignment horizontal="right"/>
    </xf>
    <xf numFmtId="3" fontId="56" fillId="32" borderId="38" xfId="0" applyNumberFormat="1" applyFont="1" applyFill="1" applyBorder="1" applyAlignment="1">
      <alignment horizontal="right"/>
    </xf>
    <xf numFmtId="3" fontId="56" fillId="32" borderId="92" xfId="0" applyNumberFormat="1" applyFont="1" applyFill="1" applyBorder="1" applyAlignment="1">
      <alignment horizontal="right"/>
    </xf>
    <xf numFmtId="3" fontId="54" fillId="32" borderId="66" xfId="0" applyNumberFormat="1" applyFont="1" applyFill="1" applyBorder="1" applyAlignment="1">
      <alignment horizontal="right"/>
    </xf>
    <xf numFmtId="3" fontId="56" fillId="32" borderId="94" xfId="0" applyNumberFormat="1" applyFont="1" applyFill="1" applyBorder="1" applyAlignment="1">
      <alignment horizontal="right"/>
    </xf>
    <xf numFmtId="0" fontId="52" fillId="26" borderId="43" xfId="0" applyFont="1" applyFill="1" applyBorder="1" applyAlignment="1">
      <alignment horizontal="center"/>
    </xf>
    <xf numFmtId="3" fontId="45" fillId="26" borderId="46" xfId="0" applyNumberFormat="1" applyFont="1" applyFill="1" applyBorder="1" applyAlignment="1">
      <alignment horizontal="center"/>
    </xf>
    <xf numFmtId="3" fontId="54" fillId="32" borderId="73" xfId="0" applyNumberFormat="1" applyFont="1" applyFill="1" applyBorder="1" applyAlignment="1">
      <alignment horizontal="right"/>
    </xf>
    <xf numFmtId="0" fontId="52" fillId="26" borderId="16" xfId="0" applyFont="1" applyFill="1" applyBorder="1" applyAlignment="1">
      <alignment horizontal="center"/>
    </xf>
    <xf numFmtId="3" fontId="54" fillId="32" borderId="68" xfId="0" applyNumberFormat="1" applyFont="1" applyFill="1" applyBorder="1" applyAlignment="1">
      <alignment horizontal="right"/>
    </xf>
    <xf numFmtId="3" fontId="56" fillId="32" borderId="93" xfId="0" applyNumberFormat="1" applyFont="1" applyFill="1" applyBorder="1" applyAlignment="1">
      <alignment horizontal="right"/>
    </xf>
    <xf numFmtId="3" fontId="56" fillId="32" borderId="68" xfId="0" applyNumberFormat="1" applyFont="1" applyFill="1" applyBorder="1" applyAlignment="1">
      <alignment horizontal="right"/>
    </xf>
    <xf numFmtId="0" fontId="45" fillId="0" borderId="10" xfId="0" applyFont="1" applyBorder="1"/>
    <xf numFmtId="0" fontId="45" fillId="0" borderId="32" xfId="0" applyFont="1" applyBorder="1"/>
    <xf numFmtId="0" fontId="45" fillId="0" borderId="26" xfId="0" applyFont="1" applyFill="1" applyBorder="1"/>
    <xf numFmtId="0" fontId="52" fillId="26" borderId="10" xfId="0" applyFont="1" applyFill="1" applyBorder="1" applyAlignment="1">
      <alignment horizontal="center"/>
    </xf>
    <xf numFmtId="0" fontId="52" fillId="26" borderId="62" xfId="0" applyFont="1" applyFill="1" applyBorder="1" applyAlignment="1">
      <alignment horizontal="center"/>
    </xf>
    <xf numFmtId="0" fontId="45" fillId="26" borderId="54" xfId="0" applyFont="1" applyFill="1" applyBorder="1" applyAlignment="1">
      <alignment horizontal="center"/>
    </xf>
    <xf numFmtId="3" fontId="45" fillId="26" borderId="91" xfId="0" applyNumberFormat="1" applyFont="1" applyFill="1" applyBorder="1" applyAlignment="1">
      <alignment horizontal="center"/>
    </xf>
    <xf numFmtId="0" fontId="45" fillId="0" borderId="32" xfId="0" applyFont="1" applyFill="1" applyBorder="1"/>
    <xf numFmtId="0" fontId="45" fillId="26" borderId="35" xfId="0" applyFont="1" applyFill="1" applyBorder="1"/>
    <xf numFmtId="3" fontId="53" fillId="32" borderId="19" xfId="0" applyNumberFormat="1" applyFont="1" applyFill="1" applyBorder="1" applyAlignment="1">
      <alignment horizontal="right"/>
    </xf>
    <xf numFmtId="3" fontId="56" fillId="32" borderId="27" xfId="0" applyNumberFormat="1" applyFont="1" applyFill="1" applyBorder="1" applyAlignment="1">
      <alignment horizontal="right"/>
    </xf>
    <xf numFmtId="3" fontId="54" fillId="32" borderId="65" xfId="0" applyNumberFormat="1" applyFont="1" applyFill="1" applyBorder="1" applyAlignment="1">
      <alignment horizontal="right"/>
    </xf>
    <xf numFmtId="0" fontId="52" fillId="26" borderId="51" xfId="0" applyFont="1" applyFill="1" applyBorder="1" applyAlignment="1">
      <alignment horizontal="center"/>
    </xf>
    <xf numFmtId="3" fontId="45" fillId="26" borderId="84" xfId="0" applyNumberFormat="1" applyFont="1" applyFill="1" applyBorder="1" applyAlignment="1">
      <alignment horizontal="center"/>
    </xf>
    <xf numFmtId="3" fontId="56" fillId="32" borderId="13" xfId="0" applyNumberFormat="1" applyFont="1" applyFill="1" applyBorder="1" applyAlignment="1">
      <alignment horizontal="right"/>
    </xf>
    <xf numFmtId="3" fontId="56" fillId="32" borderId="0" xfId="0" applyNumberFormat="1" applyFont="1" applyFill="1" applyBorder="1" applyAlignment="1">
      <alignment horizontal="right"/>
    </xf>
    <xf numFmtId="3" fontId="56" fillId="32" borderId="24" xfId="0" applyNumberFormat="1" applyFont="1" applyFill="1" applyBorder="1" applyAlignment="1">
      <alignment horizontal="right"/>
    </xf>
    <xf numFmtId="3" fontId="53" fillId="32" borderId="25" xfId="0" applyNumberFormat="1" applyFont="1" applyFill="1" applyBorder="1" applyAlignment="1">
      <alignment horizontal="right"/>
    </xf>
    <xf numFmtId="3" fontId="45" fillId="26" borderId="47" xfId="0" applyNumberFormat="1" applyFont="1" applyFill="1" applyBorder="1" applyAlignment="1">
      <alignment horizontal="center"/>
    </xf>
    <xf numFmtId="3" fontId="45" fillId="26" borderId="43" xfId="0" applyNumberFormat="1" applyFont="1" applyFill="1" applyBorder="1" applyAlignment="1">
      <alignment horizontal="center"/>
    </xf>
    <xf numFmtId="3" fontId="45" fillId="0" borderId="36" xfId="0" applyNumberFormat="1" applyFont="1" applyBorder="1" applyAlignment="1">
      <alignment horizontal="right"/>
    </xf>
    <xf numFmtId="3" fontId="45" fillId="0" borderId="28" xfId="0" applyNumberFormat="1" applyFont="1" applyBorder="1" applyAlignment="1">
      <alignment horizontal="right"/>
    </xf>
    <xf numFmtId="3" fontId="45" fillId="26" borderId="25" xfId="0" applyNumberFormat="1" applyFont="1" applyFill="1" applyBorder="1" applyAlignment="1">
      <alignment horizontal="right"/>
    </xf>
    <xf numFmtId="3" fontId="45" fillId="26" borderId="42" xfId="0" applyNumberFormat="1" applyFont="1" applyFill="1" applyBorder="1" applyAlignment="1">
      <alignment horizontal="center"/>
    </xf>
    <xf numFmtId="3" fontId="45" fillId="0" borderId="33" xfId="0" applyNumberFormat="1" applyFont="1" applyBorder="1" applyAlignment="1">
      <alignment horizontal="right"/>
    </xf>
    <xf numFmtId="3" fontId="45" fillId="0" borderId="26" xfId="0" applyNumberFormat="1" applyFont="1" applyBorder="1" applyAlignment="1">
      <alignment horizontal="right"/>
    </xf>
    <xf numFmtId="3" fontId="45" fillId="26" borderId="47" xfId="0" applyNumberFormat="1" applyFont="1" applyFill="1" applyBorder="1" applyAlignment="1">
      <alignment horizontal="right"/>
    </xf>
    <xf numFmtId="3" fontId="45" fillId="26" borderId="31" xfId="0" applyNumberFormat="1" applyFont="1" applyFill="1" applyBorder="1" applyAlignment="1">
      <alignment horizontal="center"/>
    </xf>
    <xf numFmtId="167" fontId="45" fillId="26" borderId="73" xfId="0" applyNumberFormat="1" applyFont="1" applyFill="1" applyBorder="1" applyAlignment="1">
      <alignment horizontal="right"/>
    </xf>
    <xf numFmtId="0" fontId="45" fillId="26" borderId="15" xfId="0" applyFont="1" applyFill="1" applyBorder="1"/>
    <xf numFmtId="3" fontId="56" fillId="32" borderId="15" xfId="0" applyNumberFormat="1" applyFont="1" applyFill="1" applyBorder="1" applyAlignment="1">
      <alignment horizontal="right"/>
    </xf>
    <xf numFmtId="3" fontId="45" fillId="0" borderId="0" xfId="0" applyNumberFormat="1" applyFont="1" applyBorder="1" applyAlignment="1">
      <alignment horizontal="center"/>
    </xf>
    <xf numFmtId="0" fontId="53" fillId="0" borderId="0" xfId="0" applyFont="1" applyBorder="1"/>
    <xf numFmtId="3" fontId="53" fillId="0" borderId="0" xfId="0" applyNumberFormat="1" applyFont="1" applyBorder="1" applyAlignment="1"/>
    <xf numFmtId="0" fontId="45" fillId="0" borderId="71" xfId="0" applyFont="1" applyBorder="1"/>
    <xf numFmtId="0" fontId="53" fillId="0" borderId="28" xfId="0" applyFont="1" applyBorder="1" applyAlignment="1">
      <alignment horizontal="center"/>
    </xf>
    <xf numFmtId="14" fontId="45" fillId="0" borderId="25" xfId="0" applyNumberFormat="1" applyFont="1" applyBorder="1" applyAlignment="1">
      <alignment horizontal="center"/>
    </xf>
    <xf numFmtId="0" fontId="52" fillId="29" borderId="19" xfId="0" applyFont="1" applyFill="1" applyBorder="1" applyAlignment="1">
      <alignment horizontal="center"/>
    </xf>
    <xf numFmtId="0" fontId="52" fillId="29" borderId="19" xfId="0" applyFont="1" applyFill="1" applyBorder="1"/>
    <xf numFmtId="3" fontId="52" fillId="29" borderId="19" xfId="0" applyNumberFormat="1" applyFont="1" applyFill="1" applyBorder="1" applyAlignment="1">
      <alignment horizontal="right"/>
    </xf>
    <xf numFmtId="3" fontId="45" fillId="0" borderId="19" xfId="0" applyNumberFormat="1" applyFont="1" applyFill="1" applyBorder="1" applyAlignment="1">
      <alignment horizontal="right" vertical="center"/>
    </xf>
    <xf numFmtId="3" fontId="52" fillId="0" borderId="0" xfId="0" applyNumberFormat="1" applyFont="1"/>
    <xf numFmtId="0" fontId="45" fillId="0" borderId="19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3" fontId="52" fillId="29" borderId="19" xfId="0" applyNumberFormat="1" applyFont="1" applyFill="1" applyBorder="1"/>
    <xf numFmtId="0" fontId="45" fillId="0" borderId="32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35" xfId="0" applyFont="1" applyFill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45" fillId="0" borderId="65" xfId="0" applyFont="1" applyFill="1" applyBorder="1"/>
    <xf numFmtId="3" fontId="52" fillId="40" borderId="19" xfId="0" applyNumberFormat="1" applyFont="1" applyFill="1" applyBorder="1" applyAlignment="1">
      <alignment horizontal="right"/>
    </xf>
    <xf numFmtId="3" fontId="52" fillId="40" borderId="32" xfId="0" applyNumberFormat="1" applyFont="1" applyFill="1" applyBorder="1" applyAlignment="1">
      <alignment horizontal="right"/>
    </xf>
    <xf numFmtId="0" fontId="45" fillId="40" borderId="32" xfId="0" applyFont="1" applyFill="1" applyBorder="1"/>
    <xf numFmtId="3" fontId="45" fillId="40" borderId="32" xfId="0" applyNumberFormat="1" applyFont="1" applyFill="1" applyBorder="1"/>
    <xf numFmtId="3" fontId="45" fillId="40" borderId="19" xfId="0" applyNumberFormat="1" applyFont="1" applyFill="1" applyBorder="1" applyAlignment="1">
      <alignment horizontal="right"/>
    </xf>
    <xf numFmtId="0" fontId="57" fillId="0" borderId="0" xfId="0" applyFont="1" applyBorder="1"/>
    <xf numFmtId="0" fontId="45" fillId="0" borderId="36" xfId="0" applyFont="1" applyBorder="1" applyAlignment="1">
      <alignment horizontal="center"/>
    </xf>
    <xf numFmtId="0" fontId="45" fillId="0" borderId="71" xfId="0" applyFont="1" applyBorder="1" applyProtection="1">
      <protection locked="0"/>
    </xf>
    <xf numFmtId="0" fontId="45" fillId="0" borderId="71" xfId="0" applyFont="1" applyBorder="1" applyAlignment="1">
      <alignment horizontal="center"/>
    </xf>
    <xf numFmtId="0" fontId="45" fillId="0" borderId="0" xfId="0" applyFont="1" applyBorder="1" applyAlignment="1" applyProtection="1">
      <alignment horizontal="center"/>
      <protection locked="0"/>
    </xf>
    <xf numFmtId="0" fontId="45" fillId="42" borderId="27" xfId="0" applyFont="1" applyFill="1" applyBorder="1"/>
    <xf numFmtId="0" fontId="45" fillId="42" borderId="22" xfId="0" applyFont="1" applyFill="1" applyBorder="1"/>
    <xf numFmtId="0" fontId="45" fillId="42" borderId="22" xfId="0" applyFont="1" applyFill="1" applyBorder="1" applyAlignment="1">
      <alignment horizontal="center"/>
    </xf>
    <xf numFmtId="3" fontId="45" fillId="42" borderId="22" xfId="0" applyNumberFormat="1" applyFont="1" applyFill="1" applyBorder="1" applyAlignment="1">
      <alignment horizontal="right"/>
    </xf>
    <xf numFmtId="3" fontId="45" fillId="42" borderId="11" xfId="0" applyNumberFormat="1" applyFont="1" applyFill="1" applyBorder="1" applyAlignment="1">
      <alignment horizontal="right"/>
    </xf>
    <xf numFmtId="3" fontId="45" fillId="42" borderId="60" xfId="0" applyNumberFormat="1" applyFont="1" applyFill="1" applyBorder="1" applyAlignment="1">
      <alignment horizontal="right"/>
    </xf>
    <xf numFmtId="0" fontId="45" fillId="0" borderId="13" xfId="0" applyFont="1" applyFill="1" applyBorder="1"/>
    <xf numFmtId="165" fontId="45" fillId="0" borderId="14" xfId="0" applyNumberFormat="1" applyFont="1" applyFill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3" fontId="45" fillId="0" borderId="14" xfId="0" applyNumberFormat="1" applyFont="1" applyFill="1" applyBorder="1" applyAlignment="1">
      <alignment horizontal="right"/>
    </xf>
    <xf numFmtId="3" fontId="45" fillId="0" borderId="52" xfId="0" applyNumberFormat="1" applyFont="1" applyFill="1" applyBorder="1" applyAlignment="1">
      <alignment horizontal="right"/>
    </xf>
    <xf numFmtId="3" fontId="45" fillId="0" borderId="30" xfId="0" applyNumberFormat="1" applyFont="1" applyFill="1" applyBorder="1" applyAlignment="1">
      <alignment horizontal="right"/>
    </xf>
    <xf numFmtId="170" fontId="45" fillId="0" borderId="0" xfId="0" applyNumberFormat="1" applyFont="1" applyAlignment="1">
      <alignment horizontal="right"/>
    </xf>
    <xf numFmtId="0" fontId="45" fillId="0" borderId="17" xfId="0" applyFont="1" applyFill="1" applyBorder="1"/>
    <xf numFmtId="0" fontId="45" fillId="0" borderId="11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right"/>
    </xf>
    <xf numFmtId="0" fontId="45" fillId="0" borderId="31" xfId="0" applyFont="1" applyFill="1" applyBorder="1" applyAlignment="1">
      <alignment horizontal="right"/>
    </xf>
    <xf numFmtId="0" fontId="45" fillId="28" borderId="45" xfId="0" applyFont="1" applyFill="1" applyBorder="1"/>
    <xf numFmtId="0" fontId="45" fillId="28" borderId="11" xfId="0" applyFont="1" applyFill="1" applyBorder="1" applyAlignment="1">
      <alignment horizontal="center"/>
    </xf>
    <xf numFmtId="3" fontId="45" fillId="28" borderId="16" xfId="0" applyNumberFormat="1" applyFont="1" applyFill="1" applyBorder="1" applyAlignment="1">
      <alignment horizontal="right"/>
    </xf>
    <xf numFmtId="3" fontId="45" fillId="28" borderId="52" xfId="0" applyNumberFormat="1" applyFont="1" applyFill="1" applyBorder="1" applyAlignment="1">
      <alignment horizontal="right"/>
    </xf>
    <xf numFmtId="3" fontId="45" fillId="28" borderId="44" xfId="0" applyNumberFormat="1" applyFont="1" applyFill="1" applyBorder="1" applyAlignment="1">
      <alignment horizontal="right"/>
    </xf>
    <xf numFmtId="3" fontId="45" fillId="28" borderId="19" xfId="0" applyNumberFormat="1" applyFont="1" applyFill="1" applyBorder="1" applyAlignment="1">
      <alignment horizontal="right"/>
    </xf>
    <xf numFmtId="0" fontId="45" fillId="42" borderId="24" xfId="0" applyFont="1" applyFill="1" applyBorder="1"/>
    <xf numFmtId="0" fontId="45" fillId="29" borderId="0" xfId="0" applyFont="1" applyFill="1" applyBorder="1"/>
    <xf numFmtId="0" fontId="45" fillId="42" borderId="11" xfId="0" applyFont="1" applyFill="1" applyBorder="1" applyAlignment="1">
      <alignment horizontal="center"/>
    </xf>
    <xf numFmtId="3" fontId="45" fillId="42" borderId="31" xfId="0" applyNumberFormat="1" applyFont="1" applyFill="1" applyBorder="1" applyAlignment="1">
      <alignment horizontal="right"/>
    </xf>
    <xf numFmtId="0" fontId="45" fillId="0" borderId="28" xfId="0" applyFont="1" applyBorder="1" applyAlignment="1">
      <alignment horizontal="center" vertical="center"/>
    </xf>
    <xf numFmtId="3" fontId="45" fillId="0" borderId="11" xfId="0" applyNumberFormat="1" applyFont="1" applyFill="1" applyBorder="1" applyAlignment="1">
      <alignment horizontal="right"/>
    </xf>
    <xf numFmtId="3" fontId="45" fillId="0" borderId="31" xfId="0" applyNumberFormat="1" applyFont="1" applyFill="1" applyBorder="1" applyAlignment="1">
      <alignment horizontal="right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42" borderId="42" xfId="0" applyFont="1" applyFill="1" applyBorder="1"/>
    <xf numFmtId="0" fontId="45" fillId="42" borderId="11" xfId="0" applyFont="1" applyFill="1" applyBorder="1"/>
    <xf numFmtId="3" fontId="45" fillId="0" borderId="60" xfId="0" applyNumberFormat="1" applyFont="1" applyFill="1" applyBorder="1" applyAlignment="1">
      <alignment horizontal="right"/>
    </xf>
    <xf numFmtId="170" fontId="45" fillId="0" borderId="0" xfId="0" applyNumberFormat="1" applyFont="1" applyFill="1" applyBorder="1" applyAlignment="1">
      <alignment horizontal="right"/>
    </xf>
    <xf numFmtId="1" fontId="45" fillId="0" borderId="11" xfId="0" applyNumberFormat="1" applyFont="1" applyFill="1" applyBorder="1" applyAlignment="1">
      <alignment horizontal="center"/>
    </xf>
    <xf numFmtId="3" fontId="45" fillId="0" borderId="0" xfId="0" applyNumberFormat="1" applyFont="1" applyAlignment="1">
      <alignment horizontal="right"/>
    </xf>
    <xf numFmtId="0" fontId="45" fillId="0" borderId="10" xfId="0" applyFont="1" applyFill="1" applyBorder="1" applyAlignment="1">
      <alignment horizontal="center"/>
    </xf>
    <xf numFmtId="0" fontId="45" fillId="0" borderId="12" xfId="0" applyFont="1" applyFill="1" applyBorder="1"/>
    <xf numFmtId="3" fontId="45" fillId="0" borderId="10" xfId="0" applyNumberFormat="1" applyFont="1" applyFill="1" applyBorder="1" applyAlignment="1">
      <alignment horizontal="right"/>
    </xf>
    <xf numFmtId="0" fontId="45" fillId="0" borderId="18" xfId="0" applyFont="1" applyFill="1" applyBorder="1" applyAlignment="1">
      <alignment horizontal="center"/>
    </xf>
    <xf numFmtId="0" fontId="45" fillId="0" borderId="27" xfId="0" applyFont="1" applyFill="1" applyBorder="1"/>
    <xf numFmtId="0" fontId="45" fillId="0" borderId="25" xfId="0" applyFont="1" applyBorder="1" applyAlignment="1">
      <alignment horizontal="center" vertical="center" readingOrder="1"/>
    </xf>
    <xf numFmtId="0" fontId="45" fillId="0" borderId="42" xfId="0" applyFont="1" applyFill="1" applyBorder="1"/>
    <xf numFmtId="0" fontId="45" fillId="0" borderId="29" xfId="0" applyFont="1" applyFill="1" applyBorder="1" applyAlignment="1">
      <alignment horizontal="center"/>
    </xf>
    <xf numFmtId="0" fontId="45" fillId="0" borderId="26" xfId="0" applyFont="1" applyBorder="1" applyAlignment="1">
      <alignment horizontal="center" vertical="center" readingOrder="1"/>
    </xf>
    <xf numFmtId="0" fontId="45" fillId="0" borderId="19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0" borderId="45" xfId="0" applyFont="1" applyFill="1" applyBorder="1"/>
    <xf numFmtId="0" fontId="45" fillId="0" borderId="44" xfId="0" applyFont="1" applyFill="1" applyBorder="1"/>
    <xf numFmtId="0" fontId="45" fillId="0" borderId="16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right"/>
    </xf>
    <xf numFmtId="0" fontId="45" fillId="0" borderId="85" xfId="0" applyFont="1" applyFill="1" applyBorder="1" applyAlignment="1">
      <alignment horizontal="right"/>
    </xf>
    <xf numFmtId="3" fontId="45" fillId="0" borderId="11" xfId="0" applyNumberFormat="1" applyFont="1" applyFill="1" applyBorder="1" applyAlignment="1"/>
    <xf numFmtId="3" fontId="45" fillId="0" borderId="52" xfId="0" applyNumberFormat="1" applyFont="1" applyFill="1" applyBorder="1" applyAlignment="1"/>
    <xf numFmtId="0" fontId="45" fillId="0" borderId="52" xfId="0" applyFont="1" applyFill="1" applyBorder="1" applyAlignment="1">
      <alignment horizontal="right"/>
    </xf>
    <xf numFmtId="0" fontId="45" fillId="0" borderId="11" xfId="0" applyFont="1" applyFill="1" applyBorder="1"/>
    <xf numFmtId="0" fontId="45" fillId="0" borderId="17" xfId="0" applyFont="1" applyFill="1" applyBorder="1" applyAlignment="1">
      <alignment horizontal="right"/>
    </xf>
    <xf numFmtId="0" fontId="45" fillId="0" borderId="41" xfId="0" applyFont="1" applyFill="1" applyBorder="1"/>
    <xf numFmtId="0" fontId="45" fillId="0" borderId="37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right"/>
    </xf>
    <xf numFmtId="0" fontId="45" fillId="0" borderId="24" xfId="0" applyFont="1" applyBorder="1" applyAlignment="1">
      <alignment horizontal="center" vertical="center"/>
    </xf>
    <xf numFmtId="0" fontId="45" fillId="0" borderId="48" xfId="0" applyFont="1" applyFill="1" applyBorder="1" applyAlignment="1">
      <alignment horizontal="center"/>
    </xf>
    <xf numFmtId="0" fontId="45" fillId="0" borderId="53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right"/>
    </xf>
    <xf numFmtId="0" fontId="45" fillId="0" borderId="12" xfId="0" applyFont="1" applyFill="1" applyBorder="1" applyAlignment="1">
      <alignment horizontal="right"/>
    </xf>
    <xf numFmtId="0" fontId="45" fillId="0" borderId="34" xfId="0" applyFont="1" applyBorder="1" applyAlignment="1">
      <alignment horizontal="center" vertical="center"/>
    </xf>
    <xf numFmtId="0" fontId="45" fillId="29" borderId="32" xfId="0" applyFont="1" applyFill="1" applyBorder="1"/>
    <xf numFmtId="0" fontId="45" fillId="42" borderId="48" xfId="0" applyFont="1" applyFill="1" applyBorder="1"/>
    <xf numFmtId="0" fontId="45" fillId="42" borderId="43" xfId="0" applyFont="1" applyFill="1" applyBorder="1" applyAlignment="1">
      <alignment horizontal="center"/>
    </xf>
    <xf numFmtId="3" fontId="45" fillId="42" borderId="37" xfId="0" applyNumberFormat="1" applyFont="1" applyFill="1" applyBorder="1" applyAlignment="1">
      <alignment horizontal="right"/>
    </xf>
    <xf numFmtId="3" fontId="45" fillId="42" borderId="23" xfId="0" applyNumberFormat="1" applyFont="1" applyFill="1" applyBorder="1" applyAlignment="1">
      <alignment horizontal="right"/>
    </xf>
    <xf numFmtId="0" fontId="45" fillId="0" borderId="15" xfId="0" applyFont="1" applyFill="1" applyBorder="1"/>
    <xf numFmtId="10" fontId="45" fillId="0" borderId="0" xfId="0" applyNumberFormat="1" applyFont="1"/>
    <xf numFmtId="3" fontId="45" fillId="33" borderId="11" xfId="20" applyNumberFormat="1" applyFont="1" applyFill="1" applyBorder="1" applyAlignment="1">
      <alignment horizontal="right"/>
    </xf>
    <xf numFmtId="0" fontId="45" fillId="0" borderId="14" xfId="0" applyFont="1" applyFill="1" applyBorder="1" applyAlignment="1">
      <alignment horizontal="right"/>
    </xf>
    <xf numFmtId="3" fontId="45" fillId="0" borderId="28" xfId="0" applyNumberFormat="1" applyFont="1" applyFill="1" applyBorder="1" applyAlignment="1">
      <alignment horizontal="right"/>
    </xf>
    <xf numFmtId="0" fontId="45" fillId="0" borderId="59" xfId="0" applyFont="1" applyFill="1" applyBorder="1"/>
    <xf numFmtId="0" fontId="45" fillId="0" borderId="54" xfId="0" applyFont="1" applyFill="1" applyBorder="1" applyAlignment="1">
      <alignment horizontal="center"/>
    </xf>
    <xf numFmtId="0" fontId="45" fillId="0" borderId="54" xfId="0" applyFont="1" applyFill="1" applyBorder="1" applyAlignment="1">
      <alignment horizontal="right"/>
    </xf>
    <xf numFmtId="0" fontId="45" fillId="0" borderId="40" xfId="0" applyFont="1" applyFill="1" applyBorder="1" applyAlignment="1">
      <alignment horizontal="right"/>
    </xf>
    <xf numFmtId="0" fontId="45" fillId="0" borderId="23" xfId="0" applyFont="1" applyFill="1" applyBorder="1" applyAlignment="1">
      <alignment horizontal="right"/>
    </xf>
    <xf numFmtId="0" fontId="45" fillId="0" borderId="37" xfId="0" applyFont="1" applyFill="1" applyBorder="1" applyAlignment="1">
      <alignment horizontal="right"/>
    </xf>
    <xf numFmtId="0" fontId="45" fillId="42" borderId="19" xfId="0" applyFont="1" applyFill="1" applyBorder="1"/>
    <xf numFmtId="0" fontId="45" fillId="42" borderId="41" xfId="0" applyFont="1" applyFill="1" applyBorder="1"/>
    <xf numFmtId="0" fontId="45" fillId="42" borderId="37" xfId="0" applyFont="1" applyFill="1" applyBorder="1"/>
    <xf numFmtId="0" fontId="45" fillId="42" borderId="37" xfId="0" applyFont="1" applyFill="1" applyBorder="1" applyAlignment="1">
      <alignment horizontal="center"/>
    </xf>
    <xf numFmtId="3" fontId="45" fillId="42" borderId="32" xfId="0" applyNumberFormat="1" applyFont="1" applyFill="1" applyBorder="1" applyAlignment="1">
      <alignment horizontal="right"/>
    </xf>
    <xf numFmtId="3" fontId="45" fillId="42" borderId="19" xfId="0" applyNumberFormat="1" applyFont="1" applyFill="1" applyBorder="1" applyAlignment="1">
      <alignment horizontal="right"/>
    </xf>
    <xf numFmtId="0" fontId="45" fillId="0" borderId="25" xfId="0" applyFont="1" applyFill="1" applyBorder="1"/>
    <xf numFmtId="3" fontId="45" fillId="0" borderId="16" xfId="0" applyNumberFormat="1" applyFont="1" applyFill="1" applyBorder="1" applyAlignment="1">
      <alignment horizontal="right"/>
    </xf>
    <xf numFmtId="3" fontId="45" fillId="0" borderId="85" xfId="0" applyNumberFormat="1" applyFont="1" applyFill="1" applyBorder="1" applyAlignment="1">
      <alignment horizontal="right"/>
    </xf>
    <xf numFmtId="3" fontId="45" fillId="0" borderId="26" xfId="0" applyNumberFormat="1" applyFont="1" applyFill="1" applyBorder="1" applyAlignment="1">
      <alignment horizontal="right"/>
    </xf>
    <xf numFmtId="3" fontId="45" fillId="0" borderId="37" xfId="0" applyNumberFormat="1" applyFont="1" applyFill="1" applyBorder="1" applyAlignment="1">
      <alignment horizontal="right"/>
    </xf>
    <xf numFmtId="3" fontId="45" fillId="0" borderId="69" xfId="0" applyNumberFormat="1" applyFont="1" applyFill="1" applyBorder="1" applyAlignment="1">
      <alignment horizontal="right"/>
    </xf>
    <xf numFmtId="0" fontId="45" fillId="0" borderId="33" xfId="0" applyFont="1" applyFill="1" applyBorder="1"/>
    <xf numFmtId="0" fontId="45" fillId="0" borderId="27" xfId="0" applyFont="1" applyFill="1" applyBorder="1" applyAlignment="1">
      <alignment horizontal="center"/>
    </xf>
    <xf numFmtId="3" fontId="45" fillId="0" borderId="32" xfId="0" applyNumberFormat="1" applyFont="1" applyFill="1" applyBorder="1" applyAlignment="1">
      <alignment horizontal="right"/>
    </xf>
    <xf numFmtId="3" fontId="45" fillId="0" borderId="59" xfId="0" applyNumberFormat="1" applyFont="1" applyFill="1" applyBorder="1" applyAlignment="1">
      <alignment horizontal="right"/>
    </xf>
    <xf numFmtId="3" fontId="45" fillId="0" borderId="54" xfId="0" applyNumberFormat="1" applyFont="1" applyFill="1" applyBorder="1" applyAlignment="1">
      <alignment horizontal="right"/>
    </xf>
    <xf numFmtId="0" fontId="45" fillId="0" borderId="44" xfId="0" applyFont="1" applyFill="1" applyBorder="1" applyAlignment="1">
      <alignment horizontal="center"/>
    </xf>
    <xf numFmtId="0" fontId="45" fillId="0" borderId="44" xfId="0" applyFont="1" applyFill="1" applyBorder="1" applyAlignment="1">
      <alignment horizontal="right"/>
    </xf>
    <xf numFmtId="0" fontId="45" fillId="0" borderId="39" xfId="0" applyFont="1" applyFill="1" applyBorder="1" applyAlignment="1">
      <alignment horizontal="center"/>
    </xf>
    <xf numFmtId="3" fontId="45" fillId="0" borderId="41" xfId="0" applyNumberFormat="1" applyFont="1" applyFill="1" applyBorder="1" applyAlignment="1">
      <alignment horizontal="right"/>
    </xf>
    <xf numFmtId="3" fontId="45" fillId="0" borderId="39" xfId="0" applyNumberFormat="1" applyFont="1" applyFill="1" applyBorder="1" applyAlignment="1">
      <alignment horizontal="right"/>
    </xf>
    <xf numFmtId="0" fontId="45" fillId="28" borderId="15" xfId="0" applyFont="1" applyFill="1" applyBorder="1"/>
    <xf numFmtId="0" fontId="45" fillId="28" borderId="16" xfId="0" applyFont="1" applyFill="1" applyBorder="1" applyAlignment="1">
      <alignment horizontal="center"/>
    </xf>
    <xf numFmtId="0" fontId="45" fillId="28" borderId="44" xfId="0" applyFont="1" applyFill="1" applyBorder="1" applyAlignment="1">
      <alignment horizontal="center"/>
    </xf>
    <xf numFmtId="3" fontId="45" fillId="28" borderId="15" xfId="0" applyNumberFormat="1" applyFont="1" applyFill="1" applyBorder="1" applyAlignment="1">
      <alignment horizontal="right"/>
    </xf>
    <xf numFmtId="3" fontId="45" fillId="28" borderId="91" xfId="0" applyNumberFormat="1" applyFont="1" applyFill="1" applyBorder="1" applyAlignment="1">
      <alignment horizontal="right"/>
    </xf>
    <xf numFmtId="0" fontId="45" fillId="28" borderId="17" xfId="0" applyFont="1" applyFill="1" applyBorder="1"/>
    <xf numFmtId="0" fontId="45" fillId="28" borderId="31" xfId="0" applyFont="1" applyFill="1" applyBorder="1" applyAlignment="1">
      <alignment horizontal="center"/>
    </xf>
    <xf numFmtId="3" fontId="45" fillId="28" borderId="17" xfId="0" applyNumberFormat="1" applyFont="1" applyFill="1" applyBorder="1" applyAlignment="1">
      <alignment horizontal="right"/>
    </xf>
    <xf numFmtId="3" fontId="45" fillId="28" borderId="11" xfId="0" applyNumberFormat="1" applyFont="1" applyFill="1" applyBorder="1" applyAlignment="1">
      <alignment horizontal="right"/>
    </xf>
    <xf numFmtId="3" fontId="45" fillId="28" borderId="31" xfId="0" applyNumberFormat="1" applyFont="1" applyFill="1" applyBorder="1" applyAlignment="1">
      <alignment horizontal="right"/>
    </xf>
    <xf numFmtId="3" fontId="45" fillId="28" borderId="46" xfId="0" applyNumberFormat="1" applyFont="1" applyFill="1" applyBorder="1" applyAlignment="1">
      <alignment horizontal="right"/>
    </xf>
    <xf numFmtId="0" fontId="45" fillId="0" borderId="31" xfId="0" applyFont="1" applyFill="1" applyBorder="1" applyAlignment="1">
      <alignment horizontal="center"/>
    </xf>
    <xf numFmtId="3" fontId="45" fillId="0" borderId="17" xfId="0" applyNumberFormat="1" applyFont="1" applyFill="1" applyBorder="1" applyAlignment="1">
      <alignment horizontal="right"/>
    </xf>
    <xf numFmtId="3" fontId="45" fillId="0" borderId="67" xfId="0" applyNumberFormat="1" applyFont="1" applyFill="1" applyBorder="1" applyAlignment="1">
      <alignment horizontal="right"/>
    </xf>
    <xf numFmtId="3" fontId="49" fillId="31" borderId="52" xfId="30" applyNumberFormat="1" applyFont="1" applyFill="1" applyBorder="1" applyAlignment="1">
      <alignment horizontal="right"/>
    </xf>
    <xf numFmtId="0" fontId="49" fillId="26" borderId="31" xfId="0" applyFont="1" applyFill="1" applyBorder="1" applyAlignment="1">
      <alignment horizontal="right"/>
    </xf>
    <xf numFmtId="0" fontId="49" fillId="31" borderId="31" xfId="30" applyFont="1" applyFill="1" applyBorder="1" applyAlignment="1">
      <alignment horizontal="right"/>
    </xf>
    <xf numFmtId="3" fontId="45" fillId="0" borderId="86" xfId="0" applyNumberFormat="1" applyFont="1" applyFill="1" applyBorder="1" applyAlignment="1">
      <alignment horizontal="right"/>
    </xf>
    <xf numFmtId="3" fontId="49" fillId="28" borderId="31" xfId="0" applyNumberFormat="1" applyFont="1" applyFill="1" applyBorder="1" applyAlignment="1">
      <alignment horizontal="right"/>
    </xf>
    <xf numFmtId="0" fontId="45" fillId="28" borderId="31" xfId="0" applyFont="1" applyFill="1" applyBorder="1"/>
    <xf numFmtId="3" fontId="49" fillId="43" borderId="31" xfId="30" applyNumberFormat="1" applyFont="1" applyFill="1" applyBorder="1" applyAlignment="1">
      <alignment horizontal="right"/>
    </xf>
    <xf numFmtId="3" fontId="49" fillId="43" borderId="91" xfId="30" applyNumberFormat="1" applyFont="1" applyFill="1" applyBorder="1" applyAlignment="1">
      <alignment horizontal="right"/>
    </xf>
    <xf numFmtId="3" fontId="49" fillId="28" borderId="52" xfId="0" applyNumberFormat="1" applyFont="1" applyFill="1" applyBorder="1" applyAlignment="1">
      <alignment horizontal="right"/>
    </xf>
    <xf numFmtId="3" fontId="49" fillId="43" borderId="52" xfId="30" applyNumberFormat="1" applyFont="1" applyFill="1" applyBorder="1" applyAlignment="1">
      <alignment horizontal="right"/>
    </xf>
    <xf numFmtId="0" fontId="45" fillId="28" borderId="11" xfId="0" applyFont="1" applyFill="1" applyBorder="1"/>
    <xf numFmtId="0" fontId="45" fillId="0" borderId="25" xfId="0" applyFont="1" applyBorder="1" applyAlignment="1">
      <alignment horizontal="center" vertical="center" textRotation="180"/>
    </xf>
    <xf numFmtId="0" fontId="45" fillId="28" borderId="41" xfId="0" applyFont="1" applyFill="1" applyBorder="1"/>
    <xf numFmtId="0" fontId="45" fillId="28" borderId="10" xfId="0" applyFont="1" applyFill="1" applyBorder="1" applyAlignment="1">
      <alignment horizontal="center"/>
    </xf>
    <xf numFmtId="0" fontId="45" fillId="28" borderId="10" xfId="0" applyFont="1" applyFill="1" applyBorder="1"/>
    <xf numFmtId="3" fontId="45" fillId="28" borderId="10" xfId="0" applyNumberFormat="1" applyFont="1" applyFill="1" applyBorder="1" applyAlignment="1">
      <alignment horizontal="right"/>
    </xf>
    <xf numFmtId="3" fontId="45" fillId="28" borderId="88" xfId="0" applyNumberFormat="1" applyFont="1" applyFill="1" applyBorder="1" applyAlignment="1">
      <alignment horizontal="right"/>
    </xf>
    <xf numFmtId="3" fontId="45" fillId="28" borderId="29" xfId="0" applyNumberFormat="1" applyFont="1" applyFill="1" applyBorder="1" applyAlignment="1">
      <alignment horizontal="right"/>
    </xf>
    <xf numFmtId="0" fontId="45" fillId="0" borderId="18" xfId="0" applyFont="1" applyFill="1" applyBorder="1"/>
    <xf numFmtId="3" fontId="45" fillId="0" borderId="44" xfId="0" applyNumberFormat="1" applyFont="1" applyFill="1" applyBorder="1" applyAlignment="1">
      <alignment horizontal="right"/>
    </xf>
    <xf numFmtId="0" fontId="45" fillId="0" borderId="29" xfId="0" applyFont="1" applyFill="1" applyBorder="1" applyAlignment="1">
      <alignment horizontal="right"/>
    </xf>
    <xf numFmtId="0" fontId="45" fillId="42" borderId="31" xfId="0" applyFont="1" applyFill="1" applyBorder="1"/>
    <xf numFmtId="0" fontId="45" fillId="0" borderId="38" xfId="0" applyFont="1" applyFill="1" applyBorder="1"/>
    <xf numFmtId="3" fontId="45" fillId="0" borderId="27" xfId="0" applyNumberFormat="1" applyFont="1" applyFill="1" applyBorder="1" applyAlignment="1">
      <alignment horizontal="right"/>
    </xf>
    <xf numFmtId="0" fontId="45" fillId="0" borderId="25" xfId="0" applyFont="1" applyBorder="1"/>
    <xf numFmtId="0" fontId="45" fillId="0" borderId="22" xfId="0" applyFont="1" applyFill="1" applyBorder="1" applyAlignment="1">
      <alignment horizontal="center"/>
    </xf>
    <xf numFmtId="3" fontId="45" fillId="0" borderId="22" xfId="0" applyNumberFormat="1" applyFont="1" applyFill="1" applyBorder="1" applyAlignment="1">
      <alignment horizontal="right"/>
    </xf>
    <xf numFmtId="3" fontId="45" fillId="0" borderId="35" xfId="0" applyNumberFormat="1" applyFont="1" applyFill="1" applyBorder="1" applyAlignment="1">
      <alignment horizontal="right"/>
    </xf>
    <xf numFmtId="0" fontId="45" fillId="0" borderId="63" xfId="0" applyFont="1" applyFill="1" applyBorder="1"/>
    <xf numFmtId="0" fontId="45" fillId="0" borderId="43" xfId="0" applyFont="1" applyFill="1" applyBorder="1"/>
    <xf numFmtId="3" fontId="45" fillId="0" borderId="46" xfId="0" applyNumberFormat="1" applyFont="1" applyFill="1" applyBorder="1" applyAlignment="1">
      <alignment horizontal="right"/>
    </xf>
    <xf numFmtId="3" fontId="45" fillId="0" borderId="55" xfId="0" applyNumberFormat="1" applyFont="1" applyFill="1" applyBorder="1" applyAlignment="1">
      <alignment horizontal="right"/>
    </xf>
    <xf numFmtId="3" fontId="45" fillId="0" borderId="61" xfId="0" applyNumberFormat="1" applyFont="1" applyFill="1" applyBorder="1" applyAlignment="1">
      <alignment horizontal="right"/>
    </xf>
    <xf numFmtId="0" fontId="45" fillId="28" borderId="13" xfId="0" applyFont="1" applyFill="1" applyBorder="1"/>
    <xf numFmtId="0" fontId="45" fillId="28" borderId="14" xfId="0" applyFont="1" applyFill="1" applyBorder="1" applyAlignment="1">
      <alignment horizontal="center"/>
    </xf>
    <xf numFmtId="3" fontId="45" fillId="28" borderId="14" xfId="0" applyNumberFormat="1" applyFont="1" applyFill="1" applyBorder="1" applyAlignment="1">
      <alignment horizontal="right"/>
    </xf>
    <xf numFmtId="3" fontId="45" fillId="28" borderId="30" xfId="0" applyNumberFormat="1" applyFont="1" applyFill="1" applyBorder="1" applyAlignment="1">
      <alignment horizontal="right"/>
    </xf>
    <xf numFmtId="3" fontId="45" fillId="28" borderId="26" xfId="0" applyNumberFormat="1" applyFont="1" applyFill="1" applyBorder="1" applyAlignment="1">
      <alignment horizontal="right"/>
    </xf>
    <xf numFmtId="3" fontId="49" fillId="26" borderId="19" xfId="0" applyNumberFormat="1" applyFont="1" applyFill="1" applyBorder="1" applyAlignment="1">
      <alignment horizontal="right"/>
    </xf>
    <xf numFmtId="0" fontId="45" fillId="0" borderId="15" xfId="0" applyFont="1" applyFill="1" applyBorder="1" applyAlignment="1">
      <alignment horizontal="center"/>
    </xf>
    <xf numFmtId="0" fontId="45" fillId="0" borderId="56" xfId="0" applyFont="1" applyFill="1" applyBorder="1"/>
    <xf numFmtId="0" fontId="45" fillId="0" borderId="13" xfId="0" applyFont="1" applyFill="1" applyBorder="1" applyAlignment="1">
      <alignment horizontal="center"/>
    </xf>
    <xf numFmtId="0" fontId="45" fillId="0" borderId="30" xfId="0" applyFont="1" applyFill="1" applyBorder="1" applyAlignment="1">
      <alignment horizontal="center"/>
    </xf>
    <xf numFmtId="3" fontId="49" fillId="31" borderId="28" xfId="30" applyNumberFormat="1" applyFont="1" applyFill="1" applyBorder="1" applyAlignment="1">
      <alignment horizontal="right"/>
    </xf>
    <xf numFmtId="0" fontId="45" fillId="29" borderId="35" xfId="0" applyFont="1" applyFill="1" applyBorder="1"/>
    <xf numFmtId="0" fontId="58" fillId="42" borderId="22" xfId="0" applyFont="1" applyFill="1" applyBorder="1"/>
    <xf numFmtId="0" fontId="58" fillId="42" borderId="61" xfId="0" applyFont="1" applyFill="1" applyBorder="1"/>
    <xf numFmtId="0" fontId="45" fillId="0" borderId="59" xfId="0" applyFont="1" applyFill="1" applyBorder="1" applyAlignment="1">
      <alignment horizontal="left"/>
    </xf>
    <xf numFmtId="0" fontId="45" fillId="0" borderId="54" xfId="0" applyFont="1" applyFill="1" applyBorder="1"/>
    <xf numFmtId="3" fontId="49" fillId="28" borderId="19" xfId="0" applyNumberFormat="1" applyFont="1" applyFill="1" applyBorder="1" applyAlignment="1">
      <alignment horizontal="right"/>
    </xf>
    <xf numFmtId="3" fontId="49" fillId="26" borderId="16" xfId="0" applyNumberFormat="1" applyFont="1" applyFill="1" applyBorder="1" applyAlignment="1">
      <alignment horizontal="right"/>
    </xf>
    <xf numFmtId="3" fontId="49" fillId="26" borderId="17" xfId="0" applyNumberFormat="1" applyFont="1" applyFill="1" applyBorder="1" applyAlignment="1">
      <alignment horizontal="right"/>
    </xf>
    <xf numFmtId="0" fontId="45" fillId="0" borderId="11" xfId="0" applyFont="1" applyFill="1" applyBorder="1" applyAlignment="1">
      <alignment horizontal="left"/>
    </xf>
    <xf numFmtId="3" fontId="49" fillId="31" borderId="12" xfId="30" applyNumberFormat="1" applyFont="1" applyFill="1" applyBorder="1" applyAlignment="1">
      <alignment horizontal="right"/>
    </xf>
    <xf numFmtId="3" fontId="49" fillId="26" borderId="31" xfId="0" applyNumberFormat="1" applyFont="1" applyFill="1" applyBorder="1" applyAlignment="1">
      <alignment horizontal="right"/>
    </xf>
    <xf numFmtId="3" fontId="49" fillId="26" borderId="44" xfId="0" applyNumberFormat="1" applyFont="1" applyFill="1" applyBorder="1" applyAlignment="1">
      <alignment horizontal="right"/>
    </xf>
    <xf numFmtId="3" fontId="49" fillId="31" borderId="44" xfId="30" applyNumberFormat="1" applyFont="1" applyFill="1" applyBorder="1" applyAlignment="1">
      <alignment horizontal="right"/>
    </xf>
    <xf numFmtId="3" fontId="45" fillId="0" borderId="17" xfId="0" applyNumberFormat="1" applyFont="1" applyFill="1" applyBorder="1" applyAlignment="1"/>
    <xf numFmtId="3" fontId="49" fillId="0" borderId="17" xfId="0" applyNumberFormat="1" applyFont="1" applyFill="1" applyBorder="1" applyAlignment="1"/>
    <xf numFmtId="0" fontId="58" fillId="42" borderId="11" xfId="0" applyFont="1" applyFill="1" applyBorder="1"/>
    <xf numFmtId="3" fontId="45" fillId="42" borderId="10" xfId="0" applyNumberFormat="1" applyFont="1" applyFill="1" applyBorder="1" applyAlignment="1">
      <alignment horizontal="right"/>
    </xf>
    <xf numFmtId="3" fontId="45" fillId="0" borderId="12" xfId="0" applyNumberFormat="1" applyFont="1" applyFill="1" applyBorder="1" applyAlignment="1">
      <alignment horizontal="right"/>
    </xf>
    <xf numFmtId="0" fontId="45" fillId="42" borderId="51" xfId="0" applyFont="1" applyFill="1" applyBorder="1"/>
    <xf numFmtId="0" fontId="58" fillId="42" borderId="49" xfId="0" applyFont="1" applyFill="1" applyBorder="1"/>
    <xf numFmtId="0" fontId="58" fillId="42" borderId="44" xfId="0" applyFont="1" applyFill="1" applyBorder="1"/>
    <xf numFmtId="3" fontId="45" fillId="0" borderId="72" xfId="0" applyNumberFormat="1" applyFont="1" applyFill="1" applyBorder="1" applyAlignment="1">
      <alignment horizontal="right"/>
    </xf>
    <xf numFmtId="166" fontId="45" fillId="0" borderId="10" xfId="0" applyNumberFormat="1" applyFont="1" applyFill="1" applyBorder="1" applyAlignment="1">
      <alignment horizontal="center"/>
    </xf>
    <xf numFmtId="0" fontId="45" fillId="0" borderId="46" xfId="0" applyFont="1" applyFill="1" applyBorder="1" applyAlignment="1">
      <alignment horizontal="center"/>
    </xf>
    <xf numFmtId="0" fontId="45" fillId="0" borderId="15" xfId="0" applyFont="1" applyFill="1" applyBorder="1" applyAlignment="1">
      <alignment horizontal="right"/>
    </xf>
    <xf numFmtId="0" fontId="45" fillId="0" borderId="74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right"/>
    </xf>
    <xf numFmtId="0" fontId="45" fillId="0" borderId="28" xfId="0" applyFont="1" applyBorder="1" applyAlignment="1">
      <alignment horizontal="right"/>
    </xf>
    <xf numFmtId="3" fontId="45" fillId="0" borderId="57" xfId="0" applyNumberFormat="1" applyFont="1" applyBorder="1" applyAlignment="1">
      <alignment horizontal="right"/>
    </xf>
    <xf numFmtId="0" fontId="45" fillId="0" borderId="61" xfId="0" applyFont="1" applyFill="1" applyBorder="1" applyAlignment="1">
      <alignment horizontal="center"/>
    </xf>
    <xf numFmtId="3" fontId="45" fillId="0" borderId="19" xfId="0" applyNumberFormat="1" applyFont="1" applyFill="1" applyBorder="1" applyAlignment="1"/>
    <xf numFmtId="3" fontId="45" fillId="0" borderId="63" xfId="0" applyNumberFormat="1" applyFont="1" applyFill="1" applyBorder="1" applyAlignment="1"/>
    <xf numFmtId="0" fontId="45" fillId="0" borderId="60" xfId="0" applyFont="1" applyFill="1" applyBorder="1" applyAlignment="1">
      <alignment horizontal="center"/>
    </xf>
    <xf numFmtId="3" fontId="45" fillId="0" borderId="26" xfId="0" applyNumberFormat="1" applyFont="1" applyFill="1" applyBorder="1" applyAlignment="1"/>
    <xf numFmtId="3" fontId="45" fillId="0" borderId="42" xfId="0" applyNumberFormat="1" applyFont="1" applyFill="1" applyBorder="1" applyAlignment="1"/>
    <xf numFmtId="0" fontId="45" fillId="0" borderId="62" xfId="0" applyFont="1" applyFill="1" applyBorder="1"/>
    <xf numFmtId="0" fontId="45" fillId="0" borderId="91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right"/>
    </xf>
    <xf numFmtId="166" fontId="45" fillId="0" borderId="11" xfId="0" applyNumberFormat="1" applyFont="1" applyFill="1" applyBorder="1" applyAlignment="1">
      <alignment horizontal="center"/>
    </xf>
    <xf numFmtId="0" fontId="45" fillId="0" borderId="47" xfId="0" applyFont="1" applyFill="1" applyBorder="1"/>
    <xf numFmtId="1" fontId="45" fillId="0" borderId="10" xfId="0" applyNumberFormat="1" applyFont="1" applyFill="1" applyBorder="1" applyAlignment="1">
      <alignment horizontal="center"/>
    </xf>
    <xf numFmtId="3" fontId="45" fillId="0" borderId="37" xfId="0" applyNumberFormat="1" applyFont="1" applyFill="1" applyBorder="1" applyAlignment="1"/>
    <xf numFmtId="3" fontId="45" fillId="0" borderId="10" xfId="0" applyNumberFormat="1" applyFont="1" applyFill="1" applyBorder="1" applyAlignment="1"/>
    <xf numFmtId="0" fontId="45" fillId="0" borderId="17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3" fontId="45" fillId="28" borderId="60" xfId="0" applyNumberFormat="1" applyFont="1" applyFill="1" applyBorder="1" applyAlignment="1">
      <alignment horizontal="right"/>
    </xf>
    <xf numFmtId="0" fontId="45" fillId="0" borderId="26" xfId="0" applyFont="1" applyBorder="1" applyAlignment="1">
      <alignment horizontal="center" vertical="center" textRotation="180"/>
    </xf>
    <xf numFmtId="0" fontId="45" fillId="0" borderId="58" xfId="0" applyFont="1" applyFill="1" applyBorder="1"/>
    <xf numFmtId="0" fontId="45" fillId="42" borderId="50" xfId="0" applyFont="1" applyFill="1" applyBorder="1"/>
    <xf numFmtId="0" fontId="45" fillId="29" borderId="58" xfId="0" applyFont="1" applyFill="1" applyBorder="1"/>
    <xf numFmtId="0" fontId="58" fillId="42" borderId="47" xfId="0" applyFont="1" applyFill="1" applyBorder="1"/>
    <xf numFmtId="0" fontId="45" fillId="0" borderId="64" xfId="0" applyFont="1" applyFill="1" applyBorder="1"/>
    <xf numFmtId="0" fontId="45" fillId="0" borderId="47" xfId="0" applyFont="1" applyFill="1" applyBorder="1" applyAlignment="1">
      <alignment horizontal="center"/>
    </xf>
    <xf numFmtId="3" fontId="49" fillId="31" borderId="11" xfId="30" applyNumberFormat="1" applyFont="1" applyFill="1" applyBorder="1" applyAlignment="1">
      <alignment horizontal="right"/>
    </xf>
    <xf numFmtId="3" fontId="49" fillId="31" borderId="11" xfId="30" applyNumberFormat="1" applyFont="1" applyFill="1" applyBorder="1" applyAlignment="1"/>
    <xf numFmtId="0" fontId="49" fillId="26" borderId="11" xfId="0" applyFont="1" applyFill="1" applyBorder="1" applyAlignment="1">
      <alignment horizontal="right"/>
    </xf>
    <xf numFmtId="3" fontId="49" fillId="31" borderId="37" xfId="30" applyNumberFormat="1" applyFont="1" applyFill="1" applyBorder="1" applyAlignment="1">
      <alignment horizontal="right"/>
    </xf>
    <xf numFmtId="0" fontId="45" fillId="28" borderId="42" xfId="0" applyFont="1" applyFill="1" applyBorder="1"/>
    <xf numFmtId="3" fontId="49" fillId="43" borderId="10" xfId="30" applyNumberFormat="1" applyFont="1" applyFill="1" applyBorder="1" applyAlignment="1">
      <alignment horizontal="right"/>
    </xf>
    <xf numFmtId="3" fontId="49" fillId="31" borderId="14" xfId="30" applyNumberFormat="1" applyFont="1" applyFill="1" applyBorder="1" applyAlignment="1">
      <alignment horizontal="right"/>
    </xf>
    <xf numFmtId="3" fontId="45" fillId="0" borderId="29" xfId="0" applyNumberFormat="1" applyFont="1" applyFill="1" applyBorder="1" applyAlignment="1">
      <alignment horizontal="right"/>
    </xf>
    <xf numFmtId="0" fontId="45" fillId="0" borderId="35" xfId="0" applyFont="1" applyFill="1" applyBorder="1"/>
    <xf numFmtId="0" fontId="45" fillId="0" borderId="42" xfId="0" applyFont="1" applyFill="1" applyBorder="1" applyAlignment="1">
      <alignment horizontal="center"/>
    </xf>
    <xf numFmtId="0" fontId="45" fillId="0" borderId="22" xfId="0" applyFont="1" applyFill="1" applyBorder="1" applyAlignment="1">
      <alignment horizontal="right"/>
    </xf>
    <xf numFmtId="0" fontId="45" fillId="0" borderId="61" xfId="0" applyFont="1" applyFill="1" applyBorder="1" applyAlignment="1">
      <alignment horizontal="right"/>
    </xf>
    <xf numFmtId="0" fontId="49" fillId="31" borderId="19" xfId="30" applyFont="1" applyFill="1" applyBorder="1" applyAlignment="1">
      <alignment horizontal="right"/>
    </xf>
    <xf numFmtId="0" fontId="45" fillId="42" borderId="35" xfId="0" applyFont="1" applyFill="1" applyBorder="1" applyAlignment="1">
      <alignment horizontal="center"/>
    </xf>
    <xf numFmtId="0" fontId="45" fillId="42" borderId="19" xfId="0" applyFont="1" applyFill="1" applyBorder="1" applyAlignment="1">
      <alignment horizontal="center"/>
    </xf>
    <xf numFmtId="0" fontId="45" fillId="42" borderId="19" xfId="0" applyFont="1" applyFill="1" applyBorder="1" applyAlignment="1">
      <alignment horizontal="right"/>
    </xf>
    <xf numFmtId="3" fontId="45" fillId="0" borderId="62" xfId="0" applyNumberFormat="1" applyFont="1" applyFill="1" applyBorder="1" applyAlignment="1">
      <alignment horizontal="right"/>
    </xf>
    <xf numFmtId="3" fontId="45" fillId="0" borderId="91" xfId="0" applyNumberFormat="1" applyFont="1" applyFill="1" applyBorder="1" applyAlignment="1">
      <alignment horizontal="right"/>
    </xf>
    <xf numFmtId="0" fontId="45" fillId="29" borderId="22" xfId="0" applyFont="1" applyFill="1" applyBorder="1"/>
    <xf numFmtId="0" fontId="45" fillId="42" borderId="54" xfId="0" applyFont="1" applyFill="1" applyBorder="1" applyAlignment="1">
      <alignment horizontal="center"/>
    </xf>
    <xf numFmtId="3" fontId="45" fillId="42" borderId="54" xfId="0" applyNumberFormat="1" applyFont="1" applyFill="1" applyBorder="1" applyAlignment="1">
      <alignment horizontal="right"/>
    </xf>
    <xf numFmtId="3" fontId="45" fillId="42" borderId="55" xfId="0" applyNumberFormat="1" applyFont="1" applyFill="1" applyBorder="1" applyAlignment="1">
      <alignment horizontal="right"/>
    </xf>
    <xf numFmtId="3" fontId="45" fillId="42" borderId="59" xfId="0" applyNumberFormat="1" applyFont="1" applyFill="1" applyBorder="1" applyAlignment="1">
      <alignment horizontal="right"/>
    </xf>
    <xf numFmtId="3" fontId="45" fillId="0" borderId="57" xfId="0" applyNumberFormat="1" applyFont="1" applyFill="1" applyBorder="1" applyAlignment="1">
      <alignment horizontal="right"/>
    </xf>
    <xf numFmtId="166" fontId="45" fillId="0" borderId="37" xfId="0" applyNumberFormat="1" applyFont="1" applyFill="1" applyBorder="1" applyAlignment="1">
      <alignment horizontal="center"/>
    </xf>
    <xf numFmtId="3" fontId="45" fillId="0" borderId="56" xfId="0" applyNumberFormat="1" applyFont="1" applyFill="1" applyBorder="1" applyAlignment="1">
      <alignment horizontal="right"/>
    </xf>
    <xf numFmtId="3" fontId="49" fillId="26" borderId="32" xfId="0" applyNumberFormat="1" applyFont="1" applyFill="1" applyBorder="1" applyAlignment="1">
      <alignment horizontal="right"/>
    </xf>
    <xf numFmtId="3" fontId="49" fillId="31" borderId="32" xfId="30" applyNumberFormat="1" applyFont="1" applyFill="1" applyBorder="1" applyAlignment="1">
      <alignment horizontal="right"/>
    </xf>
    <xf numFmtId="0" fontId="45" fillId="0" borderId="36" xfId="0" applyFont="1" applyFill="1" applyBorder="1" applyAlignment="1">
      <alignment horizontal="center"/>
    </xf>
    <xf numFmtId="3" fontId="45" fillId="0" borderId="64" xfId="0" applyNumberFormat="1" applyFont="1" applyFill="1" applyBorder="1" applyAlignment="1">
      <alignment horizontal="right"/>
    </xf>
    <xf numFmtId="3" fontId="49" fillId="31" borderId="64" xfId="30" applyNumberFormat="1" applyFont="1" applyFill="1" applyBorder="1" applyAlignment="1">
      <alignment horizontal="right"/>
    </xf>
    <xf numFmtId="0" fontId="45" fillId="42" borderId="89" xfId="0" applyFont="1" applyFill="1" applyBorder="1" applyAlignment="1">
      <alignment horizontal="center"/>
    </xf>
    <xf numFmtId="0" fontId="45" fillId="42" borderId="14" xfId="0" applyFont="1" applyFill="1" applyBorder="1" applyAlignment="1">
      <alignment horizontal="center"/>
    </xf>
    <xf numFmtId="3" fontId="45" fillId="42" borderId="83" xfId="0" applyNumberFormat="1" applyFont="1" applyFill="1" applyBorder="1" applyAlignment="1">
      <alignment horizontal="right"/>
    </xf>
    <xf numFmtId="0" fontId="58" fillId="42" borderId="17" xfId="0" applyFont="1" applyFill="1" applyBorder="1"/>
    <xf numFmtId="3" fontId="45" fillId="42" borderId="16" xfId="0" applyNumberFormat="1" applyFont="1" applyFill="1" applyBorder="1" applyAlignment="1">
      <alignment horizontal="right"/>
    </xf>
    <xf numFmtId="3" fontId="45" fillId="42" borderId="26" xfId="0" applyNumberFormat="1" applyFont="1" applyFill="1" applyBorder="1" applyAlignment="1">
      <alignment horizontal="right"/>
    </xf>
    <xf numFmtId="0" fontId="45" fillId="0" borderId="20" xfId="0" applyFont="1" applyFill="1" applyBorder="1"/>
    <xf numFmtId="0" fontId="45" fillId="0" borderId="22" xfId="0" applyFont="1" applyBorder="1" applyAlignment="1" applyProtection="1">
      <alignment horizontal="center"/>
      <protection locked="0"/>
    </xf>
    <xf numFmtId="0" fontId="45" fillId="0" borderId="61" xfId="0" applyFont="1" applyBorder="1" applyAlignment="1" applyProtection="1">
      <alignment horizontal="center"/>
      <protection locked="0"/>
    </xf>
    <xf numFmtId="3" fontId="45" fillId="0" borderId="15" xfId="0" applyNumberFormat="1" applyFont="1" applyBorder="1" applyAlignment="1">
      <alignment horizontal="right"/>
    </xf>
    <xf numFmtId="3" fontId="53" fillId="0" borderId="16" xfId="0" applyNumberFormat="1" applyFont="1" applyBorder="1" applyAlignment="1">
      <alignment horizontal="right"/>
    </xf>
    <xf numFmtId="0" fontId="45" fillId="0" borderId="53" xfId="0" applyFont="1" applyFill="1" applyBorder="1"/>
    <xf numFmtId="0" fontId="45" fillId="0" borderId="36" xfId="0" applyFont="1" applyBorder="1" applyAlignment="1" applyProtection="1">
      <alignment horizontal="center"/>
      <protection locked="0"/>
    </xf>
    <xf numFmtId="3" fontId="45" fillId="0" borderId="13" xfId="0" applyNumberFormat="1" applyFont="1" applyBorder="1" applyAlignment="1">
      <alignment horizontal="right"/>
    </xf>
    <xf numFmtId="0" fontId="45" fillId="42" borderId="36" xfId="0" applyFont="1" applyFill="1" applyBorder="1"/>
    <xf numFmtId="0" fontId="45" fillId="42" borderId="63" xfId="0" applyFont="1" applyFill="1" applyBorder="1" applyAlignment="1">
      <alignment horizontal="center"/>
    </xf>
    <xf numFmtId="3" fontId="45" fillId="42" borderId="61" xfId="0" applyNumberFormat="1" applyFont="1" applyFill="1" applyBorder="1" applyAlignment="1">
      <alignment horizontal="right"/>
    </xf>
    <xf numFmtId="0" fontId="45" fillId="0" borderId="71" xfId="0" applyFont="1" applyFill="1" applyBorder="1"/>
    <xf numFmtId="0" fontId="45" fillId="0" borderId="4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3" fontId="45" fillId="0" borderId="23" xfId="0" applyNumberFormat="1" applyFont="1" applyFill="1" applyBorder="1" applyAlignment="1">
      <alignment horizontal="right"/>
    </xf>
    <xf numFmtId="3" fontId="45" fillId="26" borderId="70" xfId="0" applyNumberFormat="1" applyFont="1" applyFill="1" applyBorder="1" applyAlignment="1">
      <alignment horizontal="right"/>
    </xf>
    <xf numFmtId="3" fontId="45" fillId="0" borderId="90" xfId="0" applyNumberFormat="1" applyFont="1" applyFill="1" applyBorder="1" applyAlignment="1">
      <alignment horizontal="right"/>
    </xf>
    <xf numFmtId="0" fontId="45" fillId="0" borderId="35" xfId="0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/>
    </xf>
    <xf numFmtId="0" fontId="45" fillId="29" borderId="57" xfId="0" applyFont="1" applyFill="1" applyBorder="1"/>
    <xf numFmtId="0" fontId="58" fillId="42" borderId="13" xfId="0" applyFont="1" applyFill="1" applyBorder="1"/>
    <xf numFmtId="0" fontId="58" fillId="42" borderId="14" xfId="0" applyFont="1" applyFill="1" applyBorder="1"/>
    <xf numFmtId="3" fontId="45" fillId="42" borderId="14" xfId="0" applyNumberFormat="1" applyFont="1" applyFill="1" applyBorder="1" applyAlignment="1">
      <alignment horizontal="right"/>
    </xf>
    <xf numFmtId="0" fontId="45" fillId="26" borderId="16" xfId="0" applyFont="1" applyFill="1" applyBorder="1" applyAlignment="1">
      <alignment horizontal="right"/>
    </xf>
    <xf numFmtId="0" fontId="45" fillId="0" borderId="69" xfId="0" applyFont="1" applyFill="1" applyBorder="1"/>
    <xf numFmtId="3" fontId="45" fillId="26" borderId="37" xfId="0" applyNumberFormat="1" applyFont="1" applyFill="1" applyBorder="1" applyAlignment="1">
      <alignment horizontal="right"/>
    </xf>
    <xf numFmtId="0" fontId="45" fillId="0" borderId="21" xfId="0" applyFont="1" applyFill="1" applyBorder="1"/>
    <xf numFmtId="3" fontId="49" fillId="26" borderId="23" xfId="0" applyNumberFormat="1" applyFont="1" applyFill="1" applyBorder="1" applyAlignment="1">
      <alignment horizontal="right"/>
    </xf>
    <xf numFmtId="3" fontId="49" fillId="31" borderId="23" xfId="30" applyNumberFormat="1" applyFont="1" applyFill="1" applyBorder="1" applyAlignment="1">
      <alignment horizontal="right"/>
    </xf>
    <xf numFmtId="0" fontId="45" fillId="0" borderId="70" xfId="0" applyFont="1" applyFill="1" applyBorder="1" applyAlignment="1">
      <alignment horizontal="center"/>
    </xf>
    <xf numFmtId="3" fontId="45" fillId="0" borderId="21" xfId="0" applyNumberFormat="1" applyFont="1" applyFill="1" applyBorder="1" applyAlignment="1">
      <alignment horizontal="right"/>
    </xf>
    <xf numFmtId="3" fontId="45" fillId="26" borderId="28" xfId="0" applyNumberFormat="1" applyFont="1" applyFill="1" applyBorder="1" applyAlignment="1">
      <alignment horizontal="right"/>
    </xf>
    <xf numFmtId="3" fontId="49" fillId="31" borderId="22" xfId="30" applyNumberFormat="1" applyFont="1" applyFill="1" applyBorder="1" applyAlignment="1">
      <alignment horizontal="right"/>
    </xf>
    <xf numFmtId="3" fontId="49" fillId="31" borderId="55" xfId="30" applyNumberFormat="1" applyFont="1" applyFill="1" applyBorder="1" applyAlignment="1">
      <alignment horizontal="right"/>
    </xf>
    <xf numFmtId="3" fontId="49" fillId="31" borderId="31" xfId="30" applyNumberFormat="1" applyFont="1" applyFill="1" applyBorder="1" applyAlignment="1">
      <alignment horizontal="right"/>
    </xf>
    <xf numFmtId="3" fontId="49" fillId="31" borderId="29" xfId="30" applyNumberFormat="1" applyFont="1" applyFill="1" applyBorder="1" applyAlignment="1">
      <alignment horizontal="right"/>
    </xf>
    <xf numFmtId="0" fontId="45" fillId="0" borderId="48" xfId="0" applyFont="1" applyFill="1" applyBorder="1"/>
    <xf numFmtId="3" fontId="49" fillId="31" borderId="39" xfId="30" applyNumberFormat="1" applyFont="1" applyFill="1" applyBorder="1" applyAlignment="1">
      <alignment horizontal="right"/>
    </xf>
    <xf numFmtId="3" fontId="49" fillId="31" borderId="38" xfId="30" applyNumberFormat="1" applyFont="1" applyFill="1" applyBorder="1" applyAlignment="1">
      <alignment horizontal="right"/>
    </xf>
    <xf numFmtId="3" fontId="45" fillId="0" borderId="70" xfId="0" applyNumberFormat="1" applyFont="1" applyFill="1" applyBorder="1" applyAlignment="1">
      <alignment horizontal="right"/>
    </xf>
    <xf numFmtId="3" fontId="49" fillId="31" borderId="48" xfId="30" applyNumberFormat="1" applyFont="1" applyFill="1" applyBorder="1" applyAlignment="1">
      <alignment horizontal="right"/>
    </xf>
    <xf numFmtId="3" fontId="49" fillId="31" borderId="30" xfId="3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3" fontId="49" fillId="31" borderId="19" xfId="30" applyNumberFormat="1" applyFont="1" applyFill="1" applyBorder="1" applyAlignment="1">
      <alignment horizontal="right"/>
    </xf>
    <xf numFmtId="3" fontId="45" fillId="0" borderId="63" xfId="0" applyNumberFormat="1" applyFont="1" applyFill="1" applyBorder="1" applyAlignment="1">
      <alignment horizontal="right"/>
    </xf>
    <xf numFmtId="3" fontId="49" fillId="31" borderId="61" xfId="30" applyNumberFormat="1" applyFont="1" applyFill="1" applyBorder="1" applyAlignment="1">
      <alignment horizontal="right"/>
    </xf>
    <xf numFmtId="3" fontId="45" fillId="0" borderId="20" xfId="0" applyNumberFormat="1" applyFont="1" applyFill="1" applyBorder="1" applyAlignment="1">
      <alignment horizontal="right"/>
    </xf>
    <xf numFmtId="3" fontId="49" fillId="31" borderId="74" xfId="30" applyNumberFormat="1" applyFont="1" applyFill="1" applyBorder="1" applyAlignment="1">
      <alignment horizontal="right"/>
    </xf>
    <xf numFmtId="3" fontId="45" fillId="0" borderId="40" xfId="0" applyNumberFormat="1" applyFont="1" applyFill="1" applyBorder="1" applyAlignment="1">
      <alignment horizontal="right"/>
    </xf>
    <xf numFmtId="0" fontId="45" fillId="0" borderId="20" xfId="0" applyFont="1" applyFill="1" applyBorder="1" applyAlignment="1">
      <alignment horizontal="center"/>
    </xf>
    <xf numFmtId="0" fontId="45" fillId="29" borderId="42" xfId="0" applyFont="1" applyFill="1" applyBorder="1"/>
    <xf numFmtId="0" fontId="45" fillId="29" borderId="22" xfId="0" applyFont="1" applyFill="1" applyBorder="1" applyAlignment="1">
      <alignment horizontal="center"/>
    </xf>
    <xf numFmtId="3" fontId="45" fillId="29" borderId="22" xfId="0" applyNumberFormat="1" applyFont="1" applyFill="1" applyBorder="1" applyAlignment="1">
      <alignment horizontal="right"/>
    </xf>
    <xf numFmtId="0" fontId="45" fillId="0" borderId="24" xfId="0" applyFont="1" applyFill="1" applyBorder="1" applyAlignment="1">
      <alignment horizontal="center"/>
    </xf>
    <xf numFmtId="0" fontId="45" fillId="0" borderId="49" xfId="0" applyFont="1" applyFill="1" applyBorder="1"/>
    <xf numFmtId="0" fontId="45" fillId="24" borderId="11" xfId="0" applyFont="1" applyFill="1" applyBorder="1" applyAlignment="1">
      <alignment horizontal="center"/>
    </xf>
    <xf numFmtId="0" fontId="45" fillId="24" borderId="16" xfId="0" applyFont="1" applyFill="1" applyBorder="1" applyAlignment="1">
      <alignment horizontal="center"/>
    </xf>
    <xf numFmtId="0" fontId="45" fillId="41" borderId="27" xfId="0" applyFont="1" applyFill="1" applyBorder="1" applyAlignment="1"/>
    <xf numFmtId="0" fontId="45" fillId="41" borderId="43" xfId="0" applyFont="1" applyFill="1" applyBorder="1"/>
    <xf numFmtId="0" fontId="45" fillId="41" borderId="37" xfId="0" applyFont="1" applyFill="1" applyBorder="1"/>
    <xf numFmtId="3" fontId="45" fillId="41" borderId="37" xfId="0" applyNumberFormat="1" applyFont="1" applyFill="1" applyBorder="1" applyAlignment="1">
      <alignment horizontal="right"/>
    </xf>
    <xf numFmtId="3" fontId="45" fillId="30" borderId="60" xfId="0" applyNumberFormat="1" applyFont="1" applyFill="1" applyBorder="1"/>
    <xf numFmtId="3" fontId="45" fillId="0" borderId="65" xfId="0" applyNumberFormat="1" applyFont="1" applyFill="1" applyBorder="1" applyAlignment="1">
      <alignment horizontal="right"/>
    </xf>
    <xf numFmtId="0" fontId="45" fillId="0" borderId="92" xfId="0" applyFont="1" applyFill="1" applyBorder="1"/>
    <xf numFmtId="0" fontId="45" fillId="0" borderId="19" xfId="0" applyFont="1" applyBorder="1" applyAlignment="1">
      <alignment horizontal="center" vertical="center"/>
    </xf>
    <xf numFmtId="0" fontId="45" fillId="0" borderId="19" xfId="0" applyFont="1" applyBorder="1" applyAlignment="1">
      <alignment horizontal="left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35" xfId="0" applyFont="1" applyBorder="1" applyAlignment="1">
      <alignment vertical="center"/>
    </xf>
    <xf numFmtId="3" fontId="45" fillId="0" borderId="35" xfId="0" applyNumberFormat="1" applyFont="1" applyBorder="1" applyAlignment="1">
      <alignment horizontal="right" vertical="center"/>
    </xf>
    <xf numFmtId="0" fontId="45" fillId="0" borderId="32" xfId="0" applyFont="1" applyBorder="1" applyAlignment="1">
      <alignment horizontal="right" vertical="center" wrapText="1"/>
    </xf>
    <xf numFmtId="0" fontId="45" fillId="0" borderId="0" xfId="0" applyFont="1" applyBorder="1" applyAlignment="1">
      <alignment vertical="center"/>
    </xf>
    <xf numFmtId="3" fontId="45" fillId="0" borderId="0" xfId="0" applyNumberFormat="1" applyFont="1" applyBorder="1" applyAlignment="1">
      <alignment horizontal="right" vertical="center"/>
    </xf>
    <xf numFmtId="0" fontId="45" fillId="0" borderId="66" xfId="0" applyFont="1" applyBorder="1" applyAlignment="1">
      <alignment horizontal="left" vertical="center"/>
    </xf>
    <xf numFmtId="3" fontId="45" fillId="0" borderId="0" xfId="0" applyNumberFormat="1" applyFont="1" applyBorder="1" applyAlignment="1">
      <alignment horizontal="right" vertical="center" wrapText="1"/>
    </xf>
    <xf numFmtId="0" fontId="45" fillId="0" borderId="19" xfId="0" applyFont="1" applyBorder="1" applyAlignment="1">
      <alignment horizontal="left" vertical="center" wrapText="1"/>
    </xf>
    <xf numFmtId="0" fontId="52" fillId="30" borderId="19" xfId="0" applyFont="1" applyFill="1" applyBorder="1"/>
    <xf numFmtId="0" fontId="52" fillId="30" borderId="19" xfId="0" applyFont="1" applyFill="1" applyBorder="1" applyAlignment="1">
      <alignment horizontal="center"/>
    </xf>
    <xf numFmtId="3" fontId="52" fillId="30" borderId="19" xfId="0" applyNumberFormat="1" applyFont="1" applyFill="1" applyBorder="1"/>
    <xf numFmtId="3" fontId="52" fillId="30" borderId="19" xfId="0" applyNumberFormat="1" applyFont="1" applyFill="1" applyBorder="1" applyAlignment="1">
      <alignment horizontal="right"/>
    </xf>
    <xf numFmtId="0" fontId="45" fillId="29" borderId="19" xfId="0" applyFont="1" applyFill="1" applyBorder="1" applyAlignment="1">
      <alignment horizontal="center" wrapText="1"/>
    </xf>
    <xf numFmtId="3" fontId="45" fillId="0" borderId="19" xfId="0" applyNumberFormat="1" applyFont="1" applyBorder="1" applyAlignment="1">
      <alignment horizontal="right" wrapText="1"/>
    </xf>
    <xf numFmtId="3" fontId="45" fillId="29" borderId="19" xfId="0" applyNumberFormat="1" applyFont="1" applyFill="1" applyBorder="1" applyAlignment="1">
      <alignment horizontal="right" vertical="center" wrapText="1"/>
    </xf>
    <xf numFmtId="0" fontId="45" fillId="29" borderId="19" xfId="0" applyFont="1" applyFill="1" applyBorder="1" applyAlignment="1">
      <alignment horizontal="left" vertical="center" wrapText="1"/>
    </xf>
    <xf numFmtId="3" fontId="45" fillId="0" borderId="19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right" wrapText="1"/>
    </xf>
    <xf numFmtId="3" fontId="45" fillId="0" borderId="19" xfId="0" applyNumberFormat="1" applyFont="1" applyBorder="1" applyAlignment="1">
      <alignment horizontal="right" vertical="center" wrapText="1"/>
    </xf>
    <xf numFmtId="0" fontId="45" fillId="0" borderId="11" xfId="0" applyFont="1" applyBorder="1" applyAlignment="1">
      <alignment horizontal="center" vertical="center"/>
    </xf>
    <xf numFmtId="3" fontId="45" fillId="0" borderId="11" xfId="0" applyNumberFormat="1" applyFont="1" applyBorder="1" applyAlignment="1">
      <alignment horizontal="right" vertical="center"/>
    </xf>
    <xf numFmtId="3" fontId="45" fillId="0" borderId="11" xfId="0" applyNumberFormat="1" applyFont="1" applyBorder="1" applyAlignment="1">
      <alignment horizontal="right" vertical="center" wrapText="1"/>
    </xf>
    <xf numFmtId="3" fontId="45" fillId="0" borderId="11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wrapText="1"/>
    </xf>
    <xf numFmtId="0" fontId="45" fillId="0" borderId="19" xfId="44" applyFont="1" applyBorder="1" applyAlignment="1">
      <alignment horizontal="left" vertical="top" wrapText="1"/>
    </xf>
    <xf numFmtId="3" fontId="45" fillId="0" borderId="19" xfId="44" applyNumberFormat="1" applyFont="1" applyBorder="1" applyAlignment="1">
      <alignment horizontal="right" vertical="top" wrapText="1"/>
    </xf>
    <xf numFmtId="0" fontId="59" fillId="0" borderId="19" xfId="0" applyFont="1" applyBorder="1" applyAlignment="1">
      <alignment horizontal="center" vertical="center"/>
    </xf>
    <xf numFmtId="3" fontId="45" fillId="0" borderId="19" xfId="44" applyNumberFormat="1" applyFont="1" applyFill="1" applyBorder="1" applyAlignment="1">
      <alignment horizontal="right" vertical="center" wrapText="1"/>
    </xf>
    <xf numFmtId="0" fontId="45" fillId="0" borderId="19" xfId="44" applyFont="1" applyFill="1" applyBorder="1" applyAlignment="1">
      <alignment horizontal="center" vertical="center" wrapText="1"/>
    </xf>
    <xf numFmtId="3" fontId="59" fillId="0" borderId="19" xfId="0" applyNumberFormat="1" applyFont="1" applyFill="1" applyBorder="1" applyAlignment="1">
      <alignment horizontal="right" vertical="center" wrapText="1"/>
    </xf>
    <xf numFmtId="0" fontId="45" fillId="0" borderId="37" xfId="0" applyFont="1" applyBorder="1"/>
    <xf numFmtId="0" fontId="45" fillId="0" borderId="28" xfId="0" applyFont="1" applyBorder="1" applyAlignment="1">
      <alignment horizontal="center"/>
    </xf>
    <xf numFmtId="0" fontId="45" fillId="0" borderId="0" xfId="49" applyFont="1" applyAlignment="1">
      <alignment horizontal="right"/>
    </xf>
    <xf numFmtId="0" fontId="45" fillId="0" borderId="71" xfId="49" applyFont="1" applyBorder="1" applyAlignment="1">
      <alignment horizontal="center"/>
    </xf>
    <xf numFmtId="0" fontId="45" fillId="0" borderId="28" xfId="49" applyFont="1" applyBorder="1" applyAlignment="1">
      <alignment horizontal="center"/>
    </xf>
    <xf numFmtId="0" fontId="45" fillId="0" borderId="71" xfId="49" applyFont="1" applyFill="1" applyBorder="1" applyAlignment="1">
      <alignment horizontal="center"/>
    </xf>
    <xf numFmtId="0" fontId="45" fillId="0" borderId="0" xfId="49" applyFont="1" applyBorder="1" applyAlignment="1">
      <alignment horizontal="center"/>
    </xf>
    <xf numFmtId="0" fontId="45" fillId="0" borderId="25" xfId="49" applyFont="1" applyBorder="1" applyAlignment="1">
      <alignment horizontal="center"/>
    </xf>
    <xf numFmtId="0" fontId="45" fillId="0" borderId="0" xfId="49" applyFont="1" applyFill="1" applyBorder="1" applyAlignment="1">
      <alignment horizontal="center"/>
    </xf>
    <xf numFmtId="0" fontId="45" fillId="0" borderId="33" xfId="49" applyFont="1" applyBorder="1" applyAlignment="1">
      <alignment horizontal="center"/>
    </xf>
    <xf numFmtId="0" fontId="45" fillId="0" borderId="26" xfId="49" applyFont="1" applyBorder="1" applyAlignment="1">
      <alignment horizontal="center"/>
    </xf>
    <xf numFmtId="0" fontId="45" fillId="0" borderId="33" xfId="49" applyFont="1" applyFill="1" applyBorder="1" applyAlignment="1">
      <alignment horizontal="center"/>
    </xf>
    <xf numFmtId="0" fontId="45" fillId="0" borderId="34" xfId="49" applyFont="1" applyBorder="1" applyAlignment="1">
      <alignment horizontal="center" vertical="center"/>
    </xf>
    <xf numFmtId="0" fontId="45" fillId="0" borderId="26" xfId="49" applyFont="1" applyBorder="1" applyAlignment="1">
      <alignment vertical="center" wrapText="1"/>
    </xf>
    <xf numFmtId="0" fontId="45" fillId="0" borderId="33" xfId="49" applyFont="1" applyBorder="1" applyAlignment="1">
      <alignment horizontal="center" vertical="center"/>
    </xf>
    <xf numFmtId="3" fontId="45" fillId="0" borderId="26" xfId="49" applyNumberFormat="1" applyFont="1" applyBorder="1" applyAlignment="1">
      <alignment horizontal="right" vertical="center"/>
    </xf>
    <xf numFmtId="3" fontId="45" fillId="0" borderId="33" xfId="49" applyNumberFormat="1" applyFont="1" applyBorder="1" applyAlignment="1">
      <alignment horizontal="right" vertical="center"/>
    </xf>
    <xf numFmtId="3" fontId="45" fillId="0" borderId="26" xfId="49" applyNumberFormat="1" applyFont="1" applyBorder="1" applyAlignment="1">
      <alignment horizontal="right" vertical="center" wrapText="1"/>
    </xf>
    <xf numFmtId="0" fontId="45" fillId="0" borderId="0" xfId="47" applyFont="1" applyBorder="1" applyAlignment="1">
      <alignment horizontal="right"/>
    </xf>
    <xf numFmtId="0" fontId="45" fillId="0" borderId="36" xfId="47" applyFont="1" applyBorder="1" applyAlignment="1">
      <alignment horizontal="center"/>
    </xf>
    <xf numFmtId="0" fontId="45" fillId="0" borderId="36" xfId="47" applyFont="1" applyBorder="1" applyAlignment="1">
      <alignment horizontal="center" vertical="center"/>
    </xf>
    <xf numFmtId="0" fontId="45" fillId="0" borderId="24" xfId="47" applyFont="1" applyBorder="1" applyAlignment="1">
      <alignment horizontal="center"/>
    </xf>
    <xf numFmtId="0" fontId="45" fillId="0" borderId="24" xfId="47" applyFont="1" applyBorder="1" applyAlignment="1">
      <alignment horizontal="center" vertical="center"/>
    </xf>
    <xf numFmtId="0" fontId="45" fillId="0" borderId="34" xfId="47" applyFont="1" applyBorder="1" applyAlignment="1">
      <alignment horizontal="center"/>
    </xf>
    <xf numFmtId="0" fontId="45" fillId="0" borderId="34" xfId="47" applyFont="1" applyBorder="1" applyAlignment="1">
      <alignment horizontal="center" vertical="center"/>
    </xf>
    <xf numFmtId="0" fontId="45" fillId="0" borderId="26" xfId="47" applyFont="1" applyBorder="1" applyAlignment="1">
      <alignment horizontal="center" vertical="center"/>
    </xf>
    <xf numFmtId="0" fontId="52" fillId="29" borderId="19" xfId="47" applyFont="1" applyFill="1" applyBorder="1" applyAlignment="1">
      <alignment horizontal="left" vertical="center"/>
    </xf>
    <xf numFmtId="0" fontId="45" fillId="29" borderId="25" xfId="47" applyFont="1" applyFill="1" applyBorder="1" applyAlignment="1">
      <alignment horizontal="center"/>
    </xf>
    <xf numFmtId="0" fontId="45" fillId="29" borderId="26" xfId="47" applyFont="1" applyFill="1" applyBorder="1" applyAlignment="1">
      <alignment horizontal="center"/>
    </xf>
    <xf numFmtId="0" fontId="45" fillId="29" borderId="26" xfId="47" applyFont="1" applyFill="1" applyBorder="1" applyAlignment="1">
      <alignment horizontal="center" vertical="center"/>
    </xf>
    <xf numFmtId="14" fontId="45" fillId="0" borderId="28" xfId="49" applyNumberFormat="1" applyFont="1" applyFill="1" applyBorder="1" applyAlignment="1">
      <alignment horizontal="center" vertical="center"/>
    </xf>
    <xf numFmtId="0" fontId="45" fillId="0" borderId="32" xfId="49" applyFont="1" applyFill="1" applyBorder="1" applyAlignment="1">
      <alignment horizontal="left"/>
    </xf>
    <xf numFmtId="3" fontId="45" fillId="0" borderId="19" xfId="47" applyNumberFormat="1" applyFont="1" applyFill="1" applyBorder="1" applyAlignment="1">
      <alignment vertical="center" wrapText="1"/>
    </xf>
    <xf numFmtId="3" fontId="45" fillId="0" borderId="19" xfId="48" applyNumberFormat="1" applyFont="1" applyFill="1" applyBorder="1" applyAlignment="1">
      <alignment vertical="center" wrapText="1"/>
    </xf>
    <xf numFmtId="3" fontId="45" fillId="0" borderId="19" xfId="47" applyNumberFormat="1" applyFont="1" applyFill="1" applyBorder="1" applyAlignment="1">
      <alignment horizontal="right" vertical="center" wrapText="1"/>
    </xf>
    <xf numFmtId="3" fontId="45" fillId="0" borderId="25" xfId="49" applyNumberFormat="1" applyFont="1" applyFill="1" applyBorder="1" applyAlignment="1">
      <alignment horizontal="center" vertical="center"/>
    </xf>
    <xf numFmtId="3" fontId="49" fillId="0" borderId="19" xfId="47" applyNumberFormat="1" applyFont="1" applyBorder="1" applyAlignment="1"/>
    <xf numFmtId="3" fontId="45" fillId="0" borderId="19" xfId="48" applyNumberFormat="1" applyFont="1" applyBorder="1" applyAlignment="1"/>
    <xf numFmtId="3" fontId="49" fillId="0" borderId="19" xfId="47" applyNumberFormat="1" applyFont="1" applyBorder="1" applyAlignment="1">
      <alignment horizontal="right" vertical="center" wrapText="1"/>
    </xf>
    <xf numFmtId="3" fontId="49" fillId="0" borderId="19" xfId="47" applyNumberFormat="1" applyFont="1" applyBorder="1" applyAlignment="1">
      <alignment horizontal="right"/>
    </xf>
    <xf numFmtId="14" fontId="45" fillId="0" borderId="25" xfId="49" applyNumberFormat="1" applyFont="1" applyFill="1" applyBorder="1" applyAlignment="1">
      <alignment horizontal="center" vertical="center"/>
    </xf>
    <xf numFmtId="0" fontId="45" fillId="0" borderId="25" xfId="49" applyFont="1" applyFill="1" applyBorder="1"/>
    <xf numFmtId="0" fontId="52" fillId="27" borderId="32" xfId="47" applyFont="1" applyFill="1" applyBorder="1" applyAlignment="1">
      <alignment horizontal="left"/>
    </xf>
    <xf numFmtId="3" fontId="52" fillId="27" borderId="19" xfId="47" applyNumberFormat="1" applyFont="1" applyFill="1" applyBorder="1" applyAlignment="1"/>
    <xf numFmtId="3" fontId="52" fillId="27" borderId="19" xfId="47" applyNumberFormat="1" applyFont="1" applyFill="1" applyBorder="1" applyAlignment="1">
      <alignment horizontal="right" vertical="center" wrapText="1"/>
    </xf>
    <xf numFmtId="3" fontId="52" fillId="27" borderId="19" xfId="47" applyNumberFormat="1" applyFont="1" applyFill="1" applyBorder="1" applyAlignment="1">
      <alignment horizontal="right"/>
    </xf>
    <xf numFmtId="14" fontId="45" fillId="0" borderId="28" xfId="49" applyNumberFormat="1" applyFont="1" applyBorder="1" applyAlignment="1">
      <alignment horizontal="center" vertical="center"/>
    </xf>
    <xf numFmtId="14" fontId="45" fillId="0" borderId="25" xfId="49" applyNumberFormat="1" applyFont="1" applyBorder="1" applyAlignment="1">
      <alignment horizontal="center" vertical="center"/>
    </xf>
    <xf numFmtId="14" fontId="45" fillId="0" borderId="26" xfId="49" applyNumberFormat="1" applyFont="1" applyBorder="1" applyAlignment="1">
      <alignment horizontal="center" vertical="center"/>
    </xf>
    <xf numFmtId="3" fontId="45" fillId="0" borderId="25" xfId="49" applyNumberFormat="1" applyFont="1" applyBorder="1" applyAlignment="1">
      <alignment horizontal="center" vertical="center"/>
    </xf>
    <xf numFmtId="49" fontId="45" fillId="0" borderId="25" xfId="49" applyNumberFormat="1" applyFont="1" applyBorder="1" applyAlignment="1">
      <alignment horizontal="center" vertical="center"/>
    </xf>
    <xf numFmtId="14" fontId="45" fillId="0" borderId="28" xfId="47" applyNumberFormat="1" applyFont="1" applyBorder="1" applyAlignment="1">
      <alignment horizontal="center" vertical="center"/>
    </xf>
    <xf numFmtId="14" fontId="45" fillId="0" borderId="25" xfId="47" applyNumberFormat="1" applyFont="1" applyBorder="1" applyAlignment="1">
      <alignment horizontal="center" vertical="center"/>
    </xf>
    <xf numFmtId="14" fontId="45" fillId="0" borderId="26" xfId="47" applyNumberFormat="1" applyFont="1" applyBorder="1" applyAlignment="1">
      <alignment horizontal="center" vertical="center"/>
    </xf>
    <xf numFmtId="0" fontId="52" fillId="27" borderId="56" xfId="47" applyFont="1" applyFill="1" applyBorder="1" applyAlignment="1">
      <alignment horizontal="left"/>
    </xf>
    <xf numFmtId="0" fontId="45" fillId="30" borderId="28" xfId="47" applyFont="1" applyFill="1" applyBorder="1" applyAlignment="1">
      <alignment horizontal="center"/>
    </xf>
    <xf numFmtId="3" fontId="52" fillId="30" borderId="26" xfId="47" applyNumberFormat="1" applyFont="1" applyFill="1" applyBorder="1" applyAlignment="1">
      <alignment horizontal="right"/>
    </xf>
    <xf numFmtId="0" fontId="52" fillId="30" borderId="26" xfId="47" applyFont="1" applyFill="1" applyBorder="1" applyAlignment="1">
      <alignment horizontal="center"/>
    </xf>
    <xf numFmtId="0" fontId="2" fillId="0" borderId="0" xfId="47" applyFont="1"/>
    <xf numFmtId="0" fontId="45" fillId="0" borderId="36" xfId="0" applyFont="1" applyBorder="1"/>
    <xf numFmtId="0" fontId="45" fillId="0" borderId="56" xfId="0" applyFont="1" applyBorder="1" applyProtection="1">
      <protection locked="0"/>
    </xf>
    <xf numFmtId="0" fontId="45" fillId="0" borderId="24" xfId="0" applyFont="1" applyBorder="1"/>
    <xf numFmtId="0" fontId="45" fillId="0" borderId="57" xfId="0" applyFont="1" applyBorder="1" applyProtection="1">
      <protection locked="0"/>
    </xf>
    <xf numFmtId="0" fontId="52" fillId="42" borderId="27" xfId="0" applyFont="1" applyFill="1" applyBorder="1"/>
    <xf numFmtId="0" fontId="52" fillId="42" borderId="61" xfId="0" applyFont="1" applyFill="1" applyBorder="1"/>
    <xf numFmtId="3" fontId="45" fillId="0" borderId="19" xfId="0" quotePrefix="1" applyNumberFormat="1" applyFont="1" applyFill="1" applyBorder="1" applyAlignment="1">
      <alignment horizontal="right"/>
    </xf>
    <xf numFmtId="168" fontId="45" fillId="0" borderId="19" xfId="0" applyNumberFormat="1" applyFont="1" applyFill="1" applyBorder="1" applyAlignment="1">
      <alignment horizontal="right"/>
    </xf>
    <xf numFmtId="0" fontId="45" fillId="41" borderId="48" xfId="0" applyFont="1" applyFill="1" applyBorder="1"/>
    <xf numFmtId="3" fontId="45" fillId="41" borderId="19" xfId="0" applyNumberFormat="1" applyFont="1" applyFill="1" applyBorder="1"/>
    <xf numFmtId="3" fontId="45" fillId="41" borderId="41" xfId="0" applyNumberFormat="1" applyFont="1" applyFill="1" applyBorder="1"/>
    <xf numFmtId="3" fontId="45" fillId="41" borderId="37" xfId="0" applyNumberFormat="1" applyFont="1" applyFill="1" applyBorder="1"/>
    <xf numFmtId="3" fontId="45" fillId="41" borderId="19" xfId="0" applyNumberFormat="1" applyFont="1" applyFill="1" applyBorder="1" applyAlignment="1">
      <alignment horizontal="right"/>
    </xf>
    <xf numFmtId="0" fontId="45" fillId="0" borderId="0" xfId="43" applyFont="1"/>
    <xf numFmtId="0" fontId="45" fillId="0" borderId="0" xfId="43" applyFont="1" applyAlignment="1">
      <alignment horizontal="right"/>
    </xf>
    <xf numFmtId="0" fontId="45" fillId="0" borderId="28" xfId="43" applyFont="1" applyBorder="1" applyAlignment="1">
      <alignment horizontal="center"/>
    </xf>
    <xf numFmtId="0" fontId="45" fillId="0" borderId="71" xfId="43" applyFont="1" applyBorder="1"/>
    <xf numFmtId="0" fontId="45" fillId="0" borderId="71" xfId="43" applyFont="1" applyBorder="1" applyAlignment="1">
      <alignment horizontal="center"/>
    </xf>
    <xf numFmtId="0" fontId="45" fillId="0" borderId="26" xfId="43" applyFont="1" applyBorder="1" applyAlignment="1">
      <alignment horizontal="center"/>
    </xf>
    <xf numFmtId="0" fontId="45" fillId="0" borderId="33" xfId="43" applyFont="1" applyBorder="1"/>
    <xf numFmtId="0" fontId="45" fillId="0" borderId="33" xfId="43" applyFont="1" applyBorder="1" applyAlignment="1">
      <alignment horizontal="center"/>
    </xf>
    <xf numFmtId="0" fontId="45" fillId="0" borderId="34" xfId="43" applyFont="1" applyFill="1" applyBorder="1"/>
    <xf numFmtId="0" fontId="45" fillId="0" borderId="19" xfId="43" applyFont="1" applyFill="1" applyBorder="1"/>
    <xf numFmtId="0" fontId="45" fillId="0" borderId="33" xfId="43" applyFont="1" applyFill="1" applyBorder="1"/>
    <xf numFmtId="0" fontId="45" fillId="0" borderId="58" xfId="43" applyFont="1" applyFill="1" applyBorder="1"/>
    <xf numFmtId="0" fontId="45" fillId="0" borderId="27" xfId="43" applyFont="1" applyBorder="1" applyAlignment="1">
      <alignment horizontal="center"/>
    </xf>
    <xf numFmtId="0" fontId="45" fillId="0" borderId="19" xfId="43" applyFont="1" applyBorder="1"/>
    <xf numFmtId="3" fontId="45" fillId="0" borderId="35" xfId="43" applyNumberFormat="1" applyFont="1" applyBorder="1"/>
    <xf numFmtId="3" fontId="45" fillId="0" borderId="19" xfId="43" applyNumberFormat="1" applyFont="1" applyBorder="1"/>
    <xf numFmtId="3" fontId="45" fillId="0" borderId="32" xfId="43" applyNumberFormat="1" applyFont="1" applyBorder="1"/>
    <xf numFmtId="0" fontId="45" fillId="0" borderId="36" xfId="43" applyFont="1" applyBorder="1"/>
    <xf numFmtId="0" fontId="45" fillId="0" borderId="28" xfId="43" applyFont="1" applyBorder="1"/>
    <xf numFmtId="3" fontId="45" fillId="0" borderId="71" xfId="43" applyNumberFormat="1" applyFont="1" applyBorder="1"/>
    <xf numFmtId="3" fontId="45" fillId="0" borderId="28" xfId="43" applyNumberFormat="1" applyFont="1" applyBorder="1"/>
    <xf numFmtId="3" fontId="45" fillId="0" borderId="56" xfId="43" applyNumberFormat="1" applyFont="1" applyBorder="1"/>
    <xf numFmtId="0" fontId="45" fillId="34" borderId="78" xfId="43" applyFont="1" applyFill="1" applyBorder="1"/>
    <xf numFmtId="0" fontId="45" fillId="34" borderId="76" xfId="43" applyFont="1" applyFill="1" applyBorder="1"/>
    <xf numFmtId="3" fontId="45" fillId="34" borderId="79" xfId="43" applyNumberFormat="1" applyFont="1" applyFill="1" applyBorder="1"/>
    <xf numFmtId="3" fontId="45" fillId="34" borderId="76" xfId="43" applyNumberFormat="1" applyFont="1" applyFill="1" applyBorder="1"/>
    <xf numFmtId="3" fontId="45" fillId="34" borderId="75" xfId="43" applyNumberFormat="1" applyFont="1" applyFill="1" applyBorder="1"/>
    <xf numFmtId="0" fontId="45" fillId="0" borderId="26" xfId="43" applyFont="1" applyFill="1" applyBorder="1"/>
    <xf numFmtId="3" fontId="45" fillId="0" borderId="33" xfId="43" applyNumberFormat="1" applyFont="1" applyFill="1" applyBorder="1"/>
    <xf numFmtId="3" fontId="45" fillId="0" borderId="26" xfId="43" applyNumberFormat="1" applyFont="1" applyFill="1" applyBorder="1"/>
    <xf numFmtId="3" fontId="45" fillId="0" borderId="58" xfId="43" applyNumberFormat="1" applyFont="1" applyFill="1" applyBorder="1"/>
    <xf numFmtId="0" fontId="45" fillId="0" borderId="36" xfId="43" applyFont="1" applyBorder="1" applyAlignment="1">
      <alignment horizontal="center"/>
    </xf>
    <xf numFmtId="0" fontId="45" fillId="0" borderId="80" xfId="43" applyFont="1" applyBorder="1"/>
    <xf numFmtId="3" fontId="45" fillId="0" borderId="80" xfId="43" applyNumberFormat="1" applyFont="1" applyBorder="1"/>
    <xf numFmtId="0" fontId="45" fillId="35" borderId="77" xfId="43" applyFont="1" applyFill="1" applyBorder="1"/>
    <xf numFmtId="3" fontId="45" fillId="35" borderId="77" xfId="43" applyNumberFormat="1" applyFont="1" applyFill="1" applyBorder="1"/>
    <xf numFmtId="0" fontId="61" fillId="0" borderId="0" xfId="0" applyFont="1"/>
    <xf numFmtId="3" fontId="45" fillId="0" borderId="73" xfId="0" applyNumberFormat="1" applyFont="1" applyBorder="1"/>
    <xf numFmtId="3" fontId="45" fillId="0" borderId="81" xfId="0" applyNumberFormat="1" applyFont="1" applyBorder="1"/>
    <xf numFmtId="3" fontId="45" fillId="0" borderId="82" xfId="0" applyNumberFormat="1" applyFont="1" applyBorder="1"/>
    <xf numFmtId="3" fontId="45" fillId="0" borderId="66" xfId="0" applyNumberFormat="1" applyFont="1" applyBorder="1"/>
    <xf numFmtId="0" fontId="49" fillId="0" borderId="0" xfId="50" applyFont="1"/>
    <xf numFmtId="0" fontId="49" fillId="0" borderId="0" xfId="50" applyFont="1" applyAlignment="1"/>
    <xf numFmtId="0" fontId="6" fillId="0" borderId="0" xfId="0" applyFont="1" applyBorder="1"/>
    <xf numFmtId="0" fontId="49" fillId="0" borderId="0" xfId="50" applyFont="1" applyAlignment="1">
      <alignment wrapText="1"/>
    </xf>
    <xf numFmtId="0" fontId="45" fillId="0" borderId="25" xfId="0" applyFont="1" applyBorder="1" applyAlignment="1">
      <alignment horizontal="center"/>
    </xf>
    <xf numFmtId="3" fontId="53" fillId="26" borderId="62" xfId="0" applyNumberFormat="1" applyFont="1" applyFill="1" applyBorder="1" applyAlignment="1">
      <alignment horizontal="right"/>
    </xf>
    <xf numFmtId="3" fontId="53" fillId="26" borderId="91" xfId="0" applyNumberFormat="1" applyFont="1" applyFill="1" applyBorder="1" applyAlignment="1">
      <alignment horizontal="right"/>
    </xf>
    <xf numFmtId="3" fontId="56" fillId="38" borderId="19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0" fontId="45" fillId="0" borderId="43" xfId="0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3" fontId="45" fillId="0" borderId="23" xfId="0" applyNumberFormat="1" applyFont="1" applyBorder="1" applyAlignment="1">
      <alignment horizontal="center"/>
    </xf>
    <xf numFmtId="3" fontId="53" fillId="26" borderId="21" xfId="0" applyNumberFormat="1" applyFont="1" applyFill="1" applyBorder="1" applyAlignment="1">
      <alignment horizontal="right"/>
    </xf>
    <xf numFmtId="3" fontId="45" fillId="26" borderId="65" xfId="0" applyNumberFormat="1" applyFont="1" applyFill="1" applyBorder="1" applyAlignment="1">
      <alignment horizontal="right"/>
    </xf>
    <xf numFmtId="3" fontId="45" fillId="26" borderId="54" xfId="0" applyNumberFormat="1" applyFont="1" applyFill="1" applyBorder="1" applyAlignment="1">
      <alignment horizontal="center"/>
    </xf>
    <xf numFmtId="0" fontId="52" fillId="28" borderId="55" xfId="0" applyFont="1" applyFill="1" applyBorder="1"/>
    <xf numFmtId="3" fontId="54" fillId="28" borderId="42" xfId="0" applyNumberFormat="1" applyFont="1" applyFill="1" applyBorder="1" applyAlignment="1">
      <alignment horizontal="right"/>
    </xf>
    <xf numFmtId="3" fontId="54" fillId="28" borderId="60" xfId="0" applyNumberFormat="1" applyFont="1" applyFill="1" applyBorder="1" applyAlignment="1">
      <alignment horizontal="right"/>
    </xf>
    <xf numFmtId="3" fontId="52" fillId="28" borderId="64" xfId="0" applyNumberFormat="1" applyFont="1" applyFill="1" applyBorder="1" applyAlignment="1">
      <alignment horizontal="right"/>
    </xf>
    <xf numFmtId="0" fontId="52" fillId="26" borderId="0" xfId="0" applyFont="1" applyFill="1" applyBorder="1" applyAlignment="1">
      <alignment horizontal="center"/>
    </xf>
    <xf numFmtId="0" fontId="45" fillId="26" borderId="0" xfId="0" applyFont="1" applyFill="1" applyBorder="1" applyAlignment="1">
      <alignment horizontal="center"/>
    </xf>
    <xf numFmtId="3" fontId="45" fillId="26" borderId="0" xfId="0" applyNumberFormat="1" applyFont="1" applyFill="1" applyBorder="1" applyAlignment="1">
      <alignment horizontal="center"/>
    </xf>
    <xf numFmtId="3" fontId="54" fillId="32" borderId="0" xfId="0" applyNumberFormat="1" applyFont="1" applyFill="1" applyBorder="1" applyAlignment="1">
      <alignment horizontal="right"/>
    </xf>
    <xf numFmtId="167" fontId="45" fillId="26" borderId="0" xfId="0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/>
    </xf>
    <xf numFmtId="3" fontId="54" fillId="0" borderId="0" xfId="0" applyNumberFormat="1" applyFont="1" applyFill="1" applyBorder="1" applyAlignment="1">
      <alignment horizontal="center"/>
    </xf>
    <xf numFmtId="0" fontId="53" fillId="0" borderId="0" xfId="0" applyFont="1" applyFill="1" applyBorder="1"/>
    <xf numFmtId="3" fontId="53" fillId="0" borderId="0" xfId="0" applyNumberFormat="1" applyFont="1" applyFill="1" applyBorder="1"/>
    <xf numFmtId="3" fontId="53" fillId="0" borderId="0" xfId="0" applyNumberFormat="1" applyFont="1" applyFill="1" applyBorder="1" applyAlignment="1">
      <alignment horizontal="right"/>
    </xf>
    <xf numFmtId="0" fontId="54" fillId="39" borderId="37" xfId="0" applyFont="1" applyFill="1" applyBorder="1" applyAlignment="1">
      <alignment horizontal="center"/>
    </xf>
    <xf numFmtId="3" fontId="54" fillId="39" borderId="37" xfId="0" applyNumberFormat="1" applyFont="1" applyFill="1" applyBorder="1" applyAlignment="1">
      <alignment horizontal="center"/>
    </xf>
    <xf numFmtId="0" fontId="53" fillId="39" borderId="37" xfId="0" applyFont="1" applyFill="1" applyBorder="1"/>
    <xf numFmtId="3" fontId="53" fillId="39" borderId="37" xfId="0" applyNumberFormat="1" applyFont="1" applyFill="1" applyBorder="1"/>
    <xf numFmtId="3" fontId="53" fillId="39" borderId="37" xfId="0" applyNumberFormat="1" applyFont="1" applyFill="1" applyBorder="1" applyAlignment="1">
      <alignment horizontal="right"/>
    </xf>
    <xf numFmtId="3" fontId="53" fillId="39" borderId="39" xfId="0" applyNumberFormat="1" applyFont="1" applyFill="1" applyBorder="1" applyAlignment="1">
      <alignment horizontal="right"/>
    </xf>
    <xf numFmtId="3" fontId="53" fillId="39" borderId="48" xfId="0" applyNumberFormat="1" applyFont="1" applyFill="1" applyBorder="1" applyAlignment="1">
      <alignment horizontal="right"/>
    </xf>
    <xf numFmtId="3" fontId="45" fillId="40" borderId="65" xfId="0" applyNumberFormat="1" applyFont="1" applyFill="1" applyBorder="1" applyAlignment="1">
      <alignment horizontal="right"/>
    </xf>
    <xf numFmtId="0" fontId="45" fillId="0" borderId="16" xfId="0" applyFont="1" applyBorder="1" applyAlignment="1">
      <alignment horizontal="center"/>
    </xf>
    <xf numFmtId="3" fontId="45" fillId="0" borderId="16" xfId="0" applyNumberFormat="1" applyFont="1" applyBorder="1" applyAlignment="1">
      <alignment horizontal="right"/>
    </xf>
    <xf numFmtId="3" fontId="45" fillId="0" borderId="37" xfId="0" applyNumberFormat="1" applyFont="1" applyBorder="1" applyAlignment="1">
      <alignment horizontal="center"/>
    </xf>
    <xf numFmtId="0" fontId="45" fillId="0" borderId="41" xfId="0" applyFont="1" applyBorder="1"/>
    <xf numFmtId="3" fontId="45" fillId="0" borderId="37" xfId="0" applyNumberFormat="1" applyFont="1" applyBorder="1" applyAlignment="1">
      <alignment horizontal="right"/>
    </xf>
    <xf numFmtId="3" fontId="45" fillId="0" borderId="39" xfId="0" applyNumberFormat="1" applyFont="1" applyBorder="1" applyAlignment="1">
      <alignment horizontal="right"/>
    </xf>
    <xf numFmtId="3" fontId="45" fillId="0" borderId="65" xfId="0" applyNumberFormat="1" applyFont="1" applyBorder="1" applyAlignment="1">
      <alignment horizontal="right"/>
    </xf>
    <xf numFmtId="0" fontId="45" fillId="0" borderId="54" xfId="0" applyFont="1" applyBorder="1"/>
    <xf numFmtId="3" fontId="45" fillId="0" borderId="54" xfId="0" applyNumberFormat="1" applyFont="1" applyBorder="1" applyAlignment="1">
      <alignment horizontal="right"/>
    </xf>
    <xf numFmtId="3" fontId="45" fillId="0" borderId="55" xfId="0" applyNumberFormat="1" applyFont="1" applyBorder="1" applyAlignment="1">
      <alignment horizontal="right"/>
    </xf>
    <xf numFmtId="3" fontId="45" fillId="0" borderId="64" xfId="0" applyNumberFormat="1" applyFont="1" applyBorder="1" applyAlignment="1">
      <alignment horizontal="right"/>
    </xf>
    <xf numFmtId="1" fontId="45" fillId="0" borderId="0" xfId="0" applyNumberFormat="1" applyFont="1" applyFill="1" applyBorder="1"/>
    <xf numFmtId="0" fontId="53" fillId="0" borderId="26" xfId="0" applyFont="1" applyBorder="1" applyAlignment="1">
      <alignment horizontal="center"/>
    </xf>
    <xf numFmtId="0" fontId="45" fillId="0" borderId="32" xfId="0" applyFont="1" applyBorder="1" applyAlignment="1">
      <alignment horizontal="center" vertical="center"/>
    </xf>
    <xf numFmtId="0" fontId="45" fillId="0" borderId="32" xfId="44" applyFont="1" applyFill="1" applyBorder="1" applyAlignment="1">
      <alignment horizontal="center" vertical="center" wrapText="1"/>
    </xf>
    <xf numFmtId="0" fontId="46" fillId="0" borderId="0" xfId="0" applyFont="1" applyBorder="1"/>
    <xf numFmtId="0" fontId="63" fillId="0" borderId="0" xfId="0" applyFont="1" applyAlignment="1">
      <alignment horizontal="center"/>
    </xf>
    <xf numFmtId="0" fontId="62" fillId="0" borderId="0" xfId="0" applyFont="1"/>
    <xf numFmtId="0" fontId="46" fillId="0" borderId="0" xfId="0" applyFont="1"/>
    <xf numFmtId="0" fontId="45" fillId="0" borderId="32" xfId="0" applyFont="1" applyBorder="1" applyAlignment="1">
      <alignment horizontal="center" vertical="center" wrapText="1"/>
    </xf>
    <xf numFmtId="0" fontId="62" fillId="0" borderId="56" xfId="0" applyFont="1" applyBorder="1" applyAlignment="1">
      <alignment horizontal="center" vertical="center"/>
    </xf>
    <xf numFmtId="0" fontId="45" fillId="0" borderId="27" xfId="44" applyFont="1" applyBorder="1" applyAlignment="1">
      <alignment horizontal="right" vertical="top" wrapText="1"/>
    </xf>
    <xf numFmtId="0" fontId="45" fillId="0" borderId="32" xfId="44" applyFont="1" applyBorder="1" applyAlignment="1">
      <alignment horizontal="left" vertical="top" wrapText="1"/>
    </xf>
    <xf numFmtId="0" fontId="59" fillId="0" borderId="27" xfId="0" applyFont="1" applyBorder="1" applyAlignment="1">
      <alignment horizontal="center" vertical="center"/>
    </xf>
    <xf numFmtId="0" fontId="52" fillId="0" borderId="36" xfId="44" applyFont="1" applyBorder="1" applyAlignment="1">
      <alignment horizontal="left" vertical="top" wrapText="1"/>
    </xf>
    <xf numFmtId="0" fontId="64" fillId="0" borderId="56" xfId="44" applyFont="1" applyBorder="1" applyAlignment="1">
      <alignment horizontal="left" vertical="top" wrapText="1"/>
    </xf>
    <xf numFmtId="0" fontId="45" fillId="0" borderId="27" xfId="44" applyFont="1" applyFill="1" applyBorder="1" applyAlignment="1">
      <alignment horizontal="left" vertical="center" wrapText="1"/>
    </xf>
    <xf numFmtId="0" fontId="62" fillId="0" borderId="32" xfId="44" applyFont="1" applyFill="1" applyBorder="1" applyAlignment="1">
      <alignment horizontal="left" vertical="center" wrapText="1"/>
    </xf>
    <xf numFmtId="0" fontId="52" fillId="30" borderId="27" xfId="0" applyFont="1" applyFill="1" applyBorder="1"/>
    <xf numFmtId="0" fontId="52" fillId="30" borderId="32" xfId="0" applyFont="1" applyFill="1" applyBorder="1"/>
    <xf numFmtId="0" fontId="64" fillId="30" borderId="32" xfId="0" applyFont="1" applyFill="1" applyBorder="1"/>
    <xf numFmtId="0" fontId="49" fillId="0" borderId="0" xfId="47" applyFont="1" applyAlignment="1">
      <alignment horizontal="right"/>
    </xf>
    <xf numFmtId="0" fontId="49" fillId="30" borderId="28" xfId="47" applyFont="1" applyFill="1" applyBorder="1" applyAlignment="1">
      <alignment horizontal="right"/>
    </xf>
    <xf numFmtId="0" fontId="49" fillId="0" borderId="0" xfId="47" applyFont="1"/>
    <xf numFmtId="0" fontId="45" fillId="0" borderId="95" xfId="0" applyFont="1" applyBorder="1"/>
    <xf numFmtId="3" fontId="45" fillId="0" borderId="25" xfId="0" applyNumberFormat="1" applyFont="1" applyBorder="1"/>
    <xf numFmtId="3" fontId="45" fillId="0" borderId="68" xfId="0" applyNumberFormat="1" applyFont="1" applyBorder="1"/>
    <xf numFmtId="0" fontId="52" fillId="35" borderId="76" xfId="0" applyFont="1" applyFill="1" applyBorder="1"/>
    <xf numFmtId="3" fontId="52" fillId="35" borderId="76" xfId="0" applyNumberFormat="1" applyFont="1" applyFill="1" applyBorder="1"/>
    <xf numFmtId="0" fontId="52" fillId="0" borderId="0" xfId="0" applyFont="1" applyFill="1" applyBorder="1"/>
    <xf numFmtId="3" fontId="52" fillId="0" borderId="0" xfId="0" applyNumberFormat="1" applyFont="1" applyFill="1" applyBorder="1"/>
    <xf numFmtId="0" fontId="0" fillId="0" borderId="0" xfId="49" applyFont="1" applyBorder="1" applyAlignment="1">
      <alignment horizontal="right"/>
    </xf>
    <xf numFmtId="3" fontId="52" fillId="35" borderId="78" xfId="0" applyNumberFormat="1" applyFont="1" applyFill="1" applyBorder="1"/>
    <xf numFmtId="3" fontId="52" fillId="36" borderId="78" xfId="0" applyNumberFormat="1" applyFont="1" applyFill="1" applyBorder="1"/>
    <xf numFmtId="3" fontId="52" fillId="36" borderId="76" xfId="0" applyNumberFormat="1" applyFont="1" applyFill="1" applyBorder="1"/>
    <xf numFmtId="0" fontId="0" fillId="0" borderId="24" xfId="0" applyBorder="1"/>
    <xf numFmtId="0" fontId="45" fillId="0" borderId="19" xfId="49" applyFont="1" applyBorder="1" applyAlignment="1">
      <alignment horizontal="center" vertical="center"/>
    </xf>
    <xf numFmtId="0" fontId="45" fillId="0" borderId="19" xfId="49" applyFont="1" applyBorder="1" applyAlignment="1">
      <alignment vertical="center" wrapText="1"/>
    </xf>
    <xf numFmtId="3" fontId="45" fillId="0" borderId="19" xfId="49" applyNumberFormat="1" applyFont="1" applyBorder="1" applyAlignment="1">
      <alignment horizontal="right" vertical="center"/>
    </xf>
    <xf numFmtId="3" fontId="45" fillId="0" borderId="19" xfId="49" applyNumberFormat="1" applyFont="1" applyBorder="1" applyAlignment="1">
      <alignment horizontal="right" vertical="center" wrapText="1"/>
    </xf>
    <xf numFmtId="0" fontId="45" fillId="30" borderId="28" xfId="49" applyFont="1" applyFill="1" applyBorder="1" applyAlignment="1">
      <alignment horizontal="center"/>
    </xf>
    <xf numFmtId="0" fontId="52" fillId="30" borderId="26" xfId="49" applyFont="1" applyFill="1" applyBorder="1"/>
    <xf numFmtId="0" fontId="45" fillId="30" borderId="28" xfId="49" applyFont="1" applyFill="1" applyBorder="1"/>
    <xf numFmtId="0" fontId="45" fillId="30" borderId="26" xfId="49" applyFont="1" applyFill="1" applyBorder="1"/>
    <xf numFmtId="0" fontId="52" fillId="36" borderId="96" xfId="0" applyFont="1" applyFill="1" applyBorder="1"/>
    <xf numFmtId="3" fontId="52" fillId="36" borderId="96" xfId="0" applyNumberFormat="1" applyFont="1" applyFill="1" applyBorder="1"/>
    <xf numFmtId="0" fontId="52" fillId="30" borderId="77" xfId="0" applyFont="1" applyFill="1" applyBorder="1"/>
    <xf numFmtId="3" fontId="52" fillId="30" borderId="77" xfId="0" applyNumberFormat="1" applyFont="1" applyFill="1" applyBorder="1"/>
    <xf numFmtId="0" fontId="45" fillId="0" borderId="28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19" xfId="44" applyFont="1" applyFill="1" applyBorder="1" applyAlignment="1">
      <alignment horizontal="left" vertical="top" wrapText="1"/>
    </xf>
    <xf numFmtId="0" fontId="45" fillId="0" borderId="36" xfId="0" applyFont="1" applyBorder="1" applyAlignment="1">
      <alignment horizontal="center" vertical="center"/>
    </xf>
    <xf numFmtId="0" fontId="45" fillId="0" borderId="56" xfId="0" applyFont="1" applyFill="1" applyBorder="1" applyAlignment="1">
      <alignment horizontal="center"/>
    </xf>
    <xf numFmtId="0" fontId="45" fillId="0" borderId="57" xfId="0" applyFont="1" applyFill="1" applyBorder="1" applyAlignment="1">
      <alignment horizontal="center"/>
    </xf>
    <xf numFmtId="170" fontId="45" fillId="38" borderId="32" xfId="0" applyNumberFormat="1" applyFont="1" applyFill="1" applyBorder="1" applyAlignment="1">
      <alignment horizontal="right" wrapText="1"/>
    </xf>
    <xf numFmtId="170" fontId="45" fillId="38" borderId="32" xfId="0" applyNumberFormat="1" applyFont="1" applyFill="1" applyBorder="1" applyAlignment="1" applyProtection="1">
      <alignment horizontal="right" wrapText="1"/>
    </xf>
    <xf numFmtId="3" fontId="45" fillId="38" borderId="32" xfId="0" applyNumberFormat="1" applyFont="1" applyFill="1" applyBorder="1" applyAlignment="1">
      <alignment horizontal="right"/>
    </xf>
    <xf numFmtId="10" fontId="45" fillId="0" borderId="0" xfId="0" applyNumberFormat="1" applyFont="1" applyBorder="1"/>
    <xf numFmtId="3" fontId="45" fillId="38" borderId="32" xfId="0" applyNumberFormat="1" applyFont="1" applyFill="1" applyBorder="1"/>
    <xf numFmtId="3" fontId="45" fillId="0" borderId="33" xfId="0" applyNumberFormat="1" applyFont="1" applyFill="1" applyBorder="1"/>
    <xf numFmtId="3" fontId="45" fillId="0" borderId="0" xfId="0" applyNumberFormat="1" applyFont="1" applyFill="1" applyBorder="1" applyAlignment="1"/>
    <xf numFmtId="1" fontId="45" fillId="38" borderId="32" xfId="0" applyNumberFormat="1" applyFont="1" applyFill="1" applyBorder="1"/>
    <xf numFmtId="3" fontId="45" fillId="38" borderId="32" xfId="0" applyNumberFormat="1" applyFont="1" applyFill="1" applyBorder="1" applyAlignment="1"/>
    <xf numFmtId="3" fontId="45" fillId="38" borderId="58" xfId="0" applyNumberFormat="1" applyFont="1" applyFill="1" applyBorder="1"/>
    <xf numFmtId="3" fontId="45" fillId="0" borderId="32" xfId="0" applyNumberFormat="1" applyFont="1" applyFill="1" applyBorder="1"/>
    <xf numFmtId="3" fontId="53" fillId="38" borderId="32" xfId="0" applyNumberFormat="1" applyFont="1" applyFill="1" applyBorder="1" applyAlignment="1">
      <alignment horizontal="right"/>
    </xf>
    <xf numFmtId="3" fontId="49" fillId="31" borderId="87" xfId="30" applyNumberFormat="1" applyFont="1" applyFill="1" applyBorder="1" applyAlignment="1">
      <alignment horizontal="right"/>
    </xf>
    <xf numFmtId="3" fontId="49" fillId="31" borderId="60" xfId="30" applyNumberFormat="1" applyFont="1" applyFill="1" applyBorder="1" applyAlignment="1">
      <alignment horizontal="right"/>
    </xf>
    <xf numFmtId="0" fontId="45" fillId="0" borderId="28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32" fillId="0" borderId="0" xfId="0" applyFont="1" applyAlignment="1"/>
    <xf numFmtId="0" fontId="65" fillId="0" borderId="0" xfId="0" applyFont="1" applyAlignment="1">
      <alignment horizontal="left" textRotation="180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/>
    </xf>
    <xf numFmtId="0" fontId="45" fillId="0" borderId="28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 vertical="center" textRotation="180"/>
    </xf>
    <xf numFmtId="3" fontId="45" fillId="0" borderId="0" xfId="0" applyNumberFormat="1" applyFont="1" applyFill="1" applyBorder="1" applyAlignment="1">
      <alignment horizontal="right" vertical="center"/>
    </xf>
    <xf numFmtId="3" fontId="45" fillId="28" borderId="28" xfId="0" applyNumberFormat="1" applyFont="1" applyFill="1" applyBorder="1" applyAlignment="1">
      <alignment horizontal="right" vertical="center"/>
    </xf>
    <xf numFmtId="3" fontId="45" fillId="28" borderId="26" xfId="0" applyNumberFormat="1" applyFont="1" applyFill="1" applyBorder="1" applyAlignment="1">
      <alignment horizontal="right" vertical="center"/>
    </xf>
    <xf numFmtId="3" fontId="45" fillId="28" borderId="28" xfId="0" applyNumberFormat="1" applyFont="1" applyFill="1" applyBorder="1" applyAlignment="1">
      <alignment horizontal="right" vertical="center" wrapText="1"/>
    </xf>
    <xf numFmtId="3" fontId="45" fillId="28" borderId="26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/>
    </xf>
    <xf numFmtId="0" fontId="45" fillId="0" borderId="28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28" fillId="0" borderId="57" xfId="0" applyFont="1" applyBorder="1" applyAlignment="1">
      <alignment textRotation="180"/>
    </xf>
    <xf numFmtId="0" fontId="45" fillId="0" borderId="28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45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45" fillId="0" borderId="83" xfId="0" applyFont="1" applyBorder="1" applyAlignment="1">
      <alignment horizontal="center" vertical="center" wrapText="1"/>
    </xf>
    <xf numFmtId="0" fontId="45" fillId="0" borderId="84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45" fillId="0" borderId="27" xfId="0" applyFont="1" applyFill="1" applyBorder="1" applyAlignment="1">
      <alignment vertical="center" wrapText="1"/>
    </xf>
    <xf numFmtId="0" fontId="45" fillId="0" borderId="35" xfId="0" applyFont="1" applyFill="1" applyBorder="1" applyAlignment="1">
      <alignment vertical="center" wrapText="1"/>
    </xf>
    <xf numFmtId="0" fontId="45" fillId="0" borderId="32" xfId="0" applyFont="1" applyFill="1" applyBorder="1" applyAlignment="1">
      <alignment vertical="center" wrapText="1"/>
    </xf>
    <xf numFmtId="0" fontId="45" fillId="0" borderId="28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42" borderId="27" xfId="0" applyFont="1" applyFill="1" applyBorder="1" applyAlignment="1">
      <alignment horizontal="left"/>
    </xf>
    <xf numFmtId="0" fontId="45" fillId="42" borderId="3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45" fillId="0" borderId="28" xfId="0" applyFont="1" applyBorder="1" applyAlignment="1" applyProtection="1">
      <alignment horizontal="center" vertical="center" wrapText="1"/>
      <protection locked="0"/>
    </xf>
    <xf numFmtId="0" fontId="45" fillId="0" borderId="25" xfId="0" applyFont="1" applyBorder="1" applyAlignment="1" applyProtection="1">
      <alignment horizontal="center" vertical="center" wrapText="1"/>
      <protection locked="0"/>
    </xf>
    <xf numFmtId="0" fontId="45" fillId="0" borderId="26" xfId="0" applyFont="1" applyBorder="1" applyAlignment="1" applyProtection="1">
      <alignment horizontal="center" vertical="center" wrapText="1"/>
      <protection locked="0"/>
    </xf>
    <xf numFmtId="0" fontId="53" fillId="0" borderId="28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2" fillId="30" borderId="19" xfId="49" applyFont="1" applyFill="1" applyBorder="1" applyAlignment="1">
      <alignment horizontal="left" vertical="center"/>
    </xf>
    <xf numFmtId="0" fontId="33" fillId="0" borderId="0" xfId="49" applyFont="1" applyAlignment="1">
      <alignment horizontal="center"/>
    </xf>
    <xf numFmtId="0" fontId="44" fillId="0" borderId="0" xfId="49" applyFont="1" applyAlignment="1">
      <alignment horizontal="center"/>
    </xf>
    <xf numFmtId="0" fontId="45" fillId="0" borderId="36" xfId="49" applyFont="1" applyBorder="1" applyAlignment="1">
      <alignment horizontal="center" vertical="center"/>
    </xf>
    <xf numFmtId="0" fontId="45" fillId="0" borderId="24" xfId="49" applyFont="1" applyBorder="1" applyAlignment="1">
      <alignment horizontal="center" vertical="center"/>
    </xf>
    <xf numFmtId="0" fontId="45" fillId="0" borderId="34" xfId="49" applyFont="1" applyBorder="1" applyAlignment="1">
      <alignment horizontal="center" vertical="center"/>
    </xf>
    <xf numFmtId="3" fontId="52" fillId="30" borderId="19" xfId="49" applyNumberFormat="1" applyFont="1" applyFill="1" applyBorder="1" applyAlignment="1">
      <alignment horizontal="right" vertical="center"/>
    </xf>
    <xf numFmtId="0" fontId="45" fillId="0" borderId="28" xfId="49" applyFont="1" applyBorder="1" applyAlignment="1">
      <alignment horizontal="center" vertical="center"/>
    </xf>
    <xf numFmtId="0" fontId="45" fillId="0" borderId="25" xfId="49" applyFont="1" applyBorder="1" applyAlignment="1">
      <alignment horizontal="center" vertical="center"/>
    </xf>
    <xf numFmtId="0" fontId="45" fillId="0" borderId="26" xfId="49" applyFont="1" applyBorder="1" applyAlignment="1">
      <alignment horizontal="center" vertical="center"/>
    </xf>
    <xf numFmtId="0" fontId="33" fillId="0" borderId="0" xfId="47" applyFont="1" applyAlignment="1">
      <alignment horizontal="center"/>
    </xf>
    <xf numFmtId="3" fontId="45" fillId="0" borderId="19" xfId="48" applyNumberFormat="1" applyFont="1" applyFill="1" applyBorder="1" applyAlignment="1">
      <alignment vertical="center" wrapText="1"/>
    </xf>
    <xf numFmtId="0" fontId="49" fillId="0" borderId="19" xfId="47" applyFont="1" applyBorder="1" applyAlignment="1">
      <alignment vertical="center" wrapText="1"/>
    </xf>
    <xf numFmtId="0" fontId="45" fillId="0" borderId="28" xfId="49" applyFont="1" applyBorder="1" applyAlignment="1">
      <alignment horizontal="left" vertical="center" wrapText="1"/>
    </xf>
    <xf numFmtId="0" fontId="45" fillId="0" borderId="25" xfId="49" applyFont="1" applyBorder="1" applyAlignment="1">
      <alignment horizontal="left" vertical="center" wrapText="1"/>
    </xf>
    <xf numFmtId="0" fontId="45" fillId="0" borderId="26" xfId="49" applyFont="1" applyBorder="1" applyAlignment="1">
      <alignment horizontal="left" vertical="center" wrapText="1"/>
    </xf>
    <xf numFmtId="3" fontId="45" fillId="0" borderId="19" xfId="47" applyNumberFormat="1" applyFont="1" applyFill="1" applyBorder="1" applyAlignment="1">
      <alignment horizontal="right" vertical="center" wrapText="1"/>
    </xf>
    <xf numFmtId="0" fontId="49" fillId="0" borderId="19" xfId="47" applyFont="1" applyBorder="1" applyAlignment="1">
      <alignment horizontal="right" vertical="center" wrapText="1"/>
    </xf>
    <xf numFmtId="0" fontId="45" fillId="0" borderId="27" xfId="47" applyFont="1" applyBorder="1" applyAlignment="1">
      <alignment horizontal="center" vertical="center"/>
    </xf>
    <xf numFmtId="0" fontId="45" fillId="0" borderId="28" xfId="49" applyFont="1" applyFill="1" applyBorder="1" applyAlignment="1">
      <alignment horizontal="left" vertical="center" wrapText="1"/>
    </xf>
    <xf numFmtId="0" fontId="45" fillId="0" borderId="25" xfId="49" applyFont="1" applyFill="1" applyBorder="1" applyAlignment="1">
      <alignment horizontal="left" vertical="center" wrapText="1"/>
    </xf>
    <xf numFmtId="0" fontId="45" fillId="0" borderId="26" xfId="49" applyFont="1" applyFill="1" applyBorder="1" applyAlignment="1">
      <alignment horizontal="left" vertical="center" wrapText="1"/>
    </xf>
    <xf numFmtId="3" fontId="60" fillId="30" borderId="19" xfId="47" applyNumberFormat="1" applyFont="1" applyFill="1" applyBorder="1" applyAlignment="1">
      <alignment horizontal="right" vertical="center"/>
    </xf>
    <xf numFmtId="0" fontId="45" fillId="30" borderId="28" xfId="47" applyFont="1" applyFill="1" applyBorder="1" applyAlignment="1">
      <alignment horizontal="left" vertical="center"/>
    </xf>
    <xf numFmtId="0" fontId="45" fillId="30" borderId="26" xfId="47" applyFont="1" applyFill="1" applyBorder="1" applyAlignment="1">
      <alignment horizontal="left" vertical="center"/>
    </xf>
    <xf numFmtId="0" fontId="45" fillId="0" borderId="28" xfId="47" applyFont="1" applyBorder="1" applyAlignment="1">
      <alignment horizontal="left" vertical="center" wrapText="1"/>
    </xf>
    <xf numFmtId="0" fontId="45" fillId="0" borderId="25" xfId="47" applyFont="1" applyBorder="1" applyAlignment="1">
      <alignment horizontal="left" vertical="center" wrapText="1"/>
    </xf>
    <xf numFmtId="0" fontId="45" fillId="0" borderId="26" xfId="47" applyFont="1" applyBorder="1" applyAlignment="1">
      <alignment horizontal="left" vertical="center" wrapText="1"/>
    </xf>
    <xf numFmtId="3" fontId="45" fillId="0" borderId="19" xfId="47" applyNumberFormat="1" applyFont="1" applyFill="1" applyBorder="1" applyAlignment="1">
      <alignment horizontal="center" vertical="center" wrapText="1"/>
    </xf>
    <xf numFmtId="0" fontId="66" fillId="0" borderId="0" xfId="47" applyFont="1" applyAlignment="1">
      <alignment horizontal="left" vertical="center" textRotation="180"/>
    </xf>
    <xf numFmtId="3" fontId="60" fillId="30" borderId="32" xfId="47" applyNumberFormat="1" applyFont="1" applyFill="1" applyBorder="1" applyAlignment="1">
      <alignment horizontal="right" vertical="center"/>
    </xf>
    <xf numFmtId="0" fontId="45" fillId="0" borderId="32" xfId="47" applyFont="1" applyFill="1" applyBorder="1" applyAlignment="1">
      <alignment horizontal="left" vertical="center"/>
    </xf>
    <xf numFmtId="0" fontId="32" fillId="0" borderId="0" xfId="43" applyFont="1" applyAlignment="1">
      <alignment horizontal="center"/>
    </xf>
    <xf numFmtId="0" fontId="44" fillId="0" borderId="0" xfId="0" applyFont="1" applyAlignment="1"/>
    <xf numFmtId="0" fontId="0" fillId="0" borderId="0" xfId="0" applyAlignment="1">
      <alignment vertical="center" textRotation="180"/>
    </xf>
    <xf numFmtId="0" fontId="52" fillId="29" borderId="32" xfId="0" applyFont="1" applyFill="1" applyBorder="1" applyAlignment="1">
      <alignment horizontal="left"/>
    </xf>
    <xf numFmtId="0" fontId="45" fillId="0" borderId="32" xfId="0" applyFont="1" applyBorder="1" applyAlignment="1">
      <alignment horizontal="left"/>
    </xf>
    <xf numFmtId="0" fontId="45" fillId="0" borderId="17" xfId="0" applyFont="1" applyBorder="1" applyAlignment="1">
      <alignment horizontal="left" wrapText="1"/>
    </xf>
    <xf numFmtId="0" fontId="45" fillId="29" borderId="19" xfId="0" applyFont="1" applyFill="1" applyBorder="1" applyAlignment="1">
      <alignment horizontal="center"/>
    </xf>
    <xf numFmtId="0" fontId="45" fillId="0" borderId="73" xfId="0" applyFont="1" applyBorder="1" applyAlignment="1">
      <alignment horizontal="center" vertical="center"/>
    </xf>
    <xf numFmtId="0" fontId="61" fillId="0" borderId="28" xfId="0" applyFont="1" applyBorder="1"/>
    <xf numFmtId="0" fontId="45" fillId="0" borderId="19" xfId="43" applyFont="1" applyBorder="1" applyAlignment="1">
      <alignment horizontal="center"/>
    </xf>
  </cellXfs>
  <cellStyles count="5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46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5"/>
    <cellStyle name="normální 2 2" xfId="43"/>
    <cellStyle name="normální 2 3" xfId="49"/>
    <cellStyle name="normální 3" xfId="42"/>
    <cellStyle name="normální 3 2" xfId="48"/>
    <cellStyle name="normální 4" xfId="44"/>
    <cellStyle name="normální 5" xfId="47"/>
    <cellStyle name="normální 6" xfId="5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D1A3"/>
      <color rgb="FFCCFFFF"/>
      <color rgb="FFFFCCCC"/>
      <color rgb="FFFFFF99"/>
      <color rgb="FFFFD9B3"/>
      <color rgb="FF99FFCC"/>
      <color rgb="FFFFCC99"/>
      <color rgb="FFFF9966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– klasické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zoomScaleNormal="100" workbookViewId="0">
      <selection activeCell="B4" sqref="B4:J4"/>
    </sheetView>
  </sheetViews>
  <sheetFormatPr defaultRowHeight="12.75"/>
  <cols>
    <col min="1" max="2" width="7" customWidth="1"/>
    <col min="3" max="3" width="58.5703125" customWidth="1"/>
    <col min="4" max="4" width="14" customWidth="1"/>
    <col min="5" max="7" width="16" customWidth="1"/>
    <col min="8" max="8" width="15.28515625" customWidth="1"/>
    <col min="9" max="9" width="12.7109375" hidden="1" customWidth="1"/>
    <col min="10" max="10" width="12.7109375" customWidth="1"/>
  </cols>
  <sheetData>
    <row r="1" spans="1:11" ht="15.75">
      <c r="A1" s="1013">
        <v>4</v>
      </c>
      <c r="E1" s="50"/>
      <c r="F1" s="50"/>
      <c r="G1" s="50"/>
      <c r="H1" s="51"/>
    </row>
    <row r="2" spans="1:11" ht="15.75">
      <c r="A2" s="1013"/>
      <c r="C2" s="26"/>
      <c r="D2" s="26"/>
      <c r="E2" s="27"/>
      <c r="F2" s="27"/>
      <c r="G2" s="26"/>
      <c r="H2" s="9"/>
    </row>
    <row r="3" spans="1:11" ht="15.75">
      <c r="A3" s="1013"/>
      <c r="C3" s="50"/>
      <c r="D3" s="50"/>
      <c r="E3" s="50"/>
      <c r="F3" s="50"/>
      <c r="G3" s="26"/>
      <c r="H3" s="9"/>
      <c r="J3" t="s">
        <v>383</v>
      </c>
    </row>
    <row r="4" spans="1:11" ht="23.25">
      <c r="A4" s="1013"/>
      <c r="B4" s="1019" t="s">
        <v>317</v>
      </c>
      <c r="C4" s="1019"/>
      <c r="D4" s="1019"/>
      <c r="E4" s="1019"/>
      <c r="F4" s="1019"/>
      <c r="G4" s="1019"/>
      <c r="H4" s="1019"/>
      <c r="I4" s="1019"/>
      <c r="J4" s="1019"/>
    </row>
    <row r="5" spans="1:11" ht="23.25">
      <c r="A5" s="1013"/>
      <c r="B5" s="1019" t="s">
        <v>386</v>
      </c>
      <c r="C5" s="1019"/>
      <c r="D5" s="1019"/>
      <c r="E5" s="1019"/>
      <c r="F5" s="1019"/>
      <c r="G5" s="1019"/>
      <c r="H5" s="1019"/>
      <c r="I5" s="1019"/>
      <c r="J5" s="1019"/>
    </row>
    <row r="6" spans="1:11" ht="15.75">
      <c r="A6" s="1013"/>
      <c r="C6" s="28"/>
      <c r="D6" s="28"/>
      <c r="E6" s="28"/>
      <c r="F6" s="28"/>
      <c r="G6" s="26"/>
      <c r="H6" s="9"/>
    </row>
    <row r="7" spans="1:11" ht="14.25">
      <c r="A7" s="1013"/>
      <c r="C7" s="83"/>
      <c r="D7" s="83"/>
      <c r="E7" s="83"/>
      <c r="F7" s="83"/>
      <c r="G7" s="84"/>
      <c r="H7" s="85" t="s">
        <v>2</v>
      </c>
      <c r="I7" s="86"/>
      <c r="J7" s="86"/>
    </row>
    <row r="8" spans="1:11" ht="14.25">
      <c r="A8" s="1013"/>
      <c r="C8" s="1020" t="s">
        <v>70</v>
      </c>
      <c r="D8" s="1023" t="s">
        <v>484</v>
      </c>
      <c r="E8" s="87" t="s">
        <v>71</v>
      </c>
      <c r="F8" s="88" t="s">
        <v>72</v>
      </c>
      <c r="G8" s="89" t="s">
        <v>388</v>
      </c>
      <c r="H8" s="985" t="s">
        <v>71</v>
      </c>
      <c r="I8" s="89" t="s">
        <v>406</v>
      </c>
      <c r="J8" s="86"/>
    </row>
    <row r="9" spans="1:11" ht="14.25">
      <c r="A9" s="1013"/>
      <c r="C9" s="1021"/>
      <c r="D9" s="1024"/>
      <c r="E9" s="87" t="s">
        <v>69</v>
      </c>
      <c r="F9" s="90" t="s">
        <v>69</v>
      </c>
      <c r="G9" s="91" t="s">
        <v>389</v>
      </c>
      <c r="H9" s="986" t="s">
        <v>69</v>
      </c>
      <c r="I9" s="91" t="s">
        <v>656</v>
      </c>
      <c r="J9" s="86"/>
    </row>
    <row r="10" spans="1:11" ht="14.25">
      <c r="A10" s="1013"/>
      <c r="C10" s="92"/>
      <c r="D10" s="1025"/>
      <c r="E10" s="93" t="s">
        <v>390</v>
      </c>
      <c r="F10" s="92" t="s">
        <v>391</v>
      </c>
      <c r="G10" s="94" t="s">
        <v>392</v>
      </c>
      <c r="H10" s="94" t="s">
        <v>392</v>
      </c>
      <c r="I10" s="95"/>
      <c r="J10" s="86"/>
    </row>
    <row r="11" spans="1:11" ht="14.25">
      <c r="A11" s="1013"/>
      <c r="C11" s="96" t="s">
        <v>73</v>
      </c>
      <c r="D11" s="97">
        <f>SUM(D13:D15)</f>
        <v>720759</v>
      </c>
      <c r="E11" s="98">
        <f>SUM(E13:E15)</f>
        <v>608400</v>
      </c>
      <c r="F11" s="99">
        <f>SUM(F13:F15)</f>
        <v>652274</v>
      </c>
      <c r="G11" s="100">
        <f>SUM(G13:G15)</f>
        <v>672000</v>
      </c>
      <c r="H11" s="100">
        <f>SUM(H13:H15)</f>
        <v>635016</v>
      </c>
      <c r="I11" s="101">
        <f>H11-E11</f>
        <v>26616</v>
      </c>
      <c r="J11" s="102"/>
    </row>
    <row r="12" spans="1:11" ht="14.25">
      <c r="A12" s="1013"/>
      <c r="C12" s="103" t="s">
        <v>74</v>
      </c>
      <c r="D12" s="104"/>
      <c r="E12" s="104"/>
      <c r="F12" s="105"/>
      <c r="G12" s="106"/>
      <c r="H12" s="107"/>
      <c r="I12" s="108"/>
      <c r="J12" s="102"/>
    </row>
    <row r="13" spans="1:11" ht="14.25">
      <c r="A13" s="1013"/>
      <c r="C13" s="95" t="s">
        <v>393</v>
      </c>
      <c r="D13" s="109">
        <v>581883</v>
      </c>
      <c r="E13" s="109">
        <v>546180</v>
      </c>
      <c r="F13" s="110">
        <v>552257</v>
      </c>
      <c r="G13" s="111">
        <v>557000</v>
      </c>
      <c r="H13" s="110">
        <f>Provoz.příjmy!K10</f>
        <v>573512</v>
      </c>
      <c r="I13" s="101">
        <f>H13-E13</f>
        <v>27332</v>
      </c>
      <c r="J13" s="102"/>
      <c r="K13" s="32"/>
    </row>
    <row r="14" spans="1:11" ht="14.25">
      <c r="A14" s="1013"/>
      <c r="C14" s="112" t="s">
        <v>394</v>
      </c>
      <c r="D14" s="113">
        <v>48305</v>
      </c>
      <c r="E14" s="113">
        <v>21288</v>
      </c>
      <c r="F14" s="114">
        <v>25344</v>
      </c>
      <c r="G14" s="115">
        <v>20000</v>
      </c>
      <c r="H14" s="114">
        <f>Provoz.příjmy!K37</f>
        <v>20706</v>
      </c>
      <c r="I14" s="108"/>
      <c r="J14" s="102"/>
    </row>
    <row r="15" spans="1:11" ht="14.25">
      <c r="A15" s="1013"/>
      <c r="C15" s="116" t="s">
        <v>395</v>
      </c>
      <c r="D15" s="117">
        <v>90571</v>
      </c>
      <c r="E15" s="118">
        <v>40932</v>
      </c>
      <c r="F15" s="114">
        <v>74673</v>
      </c>
      <c r="G15" s="115">
        <v>95000</v>
      </c>
      <c r="H15" s="114">
        <f>Provoz.příjmy!K98</f>
        <v>40798</v>
      </c>
      <c r="I15" s="108"/>
      <c r="J15" s="102"/>
    </row>
    <row r="16" spans="1:11" ht="14.25">
      <c r="A16" s="1013"/>
      <c r="C16" s="119" t="s">
        <v>75</v>
      </c>
      <c r="D16" s="120">
        <f>SUM(D18:D19)</f>
        <v>193625</v>
      </c>
      <c r="E16" s="98">
        <f>SUM(E18:E19)</f>
        <v>2846</v>
      </c>
      <c r="F16" s="98">
        <f>SUM(F18:F19)</f>
        <v>21317</v>
      </c>
      <c r="G16" s="98">
        <f>SUM(G18:G19)</f>
        <v>0</v>
      </c>
      <c r="H16" s="100">
        <f>SUM(H17:H19)</f>
        <v>4000</v>
      </c>
      <c r="I16" s="101">
        <f>H16-E16</f>
        <v>1154</v>
      </c>
      <c r="J16" s="102"/>
    </row>
    <row r="17" spans="1:13" ht="14.25">
      <c r="A17" s="1013"/>
      <c r="C17" s="103" t="s">
        <v>74</v>
      </c>
      <c r="D17" s="104"/>
      <c r="E17" s="121"/>
      <c r="F17" s="122"/>
      <c r="G17" s="106"/>
      <c r="H17" s="107"/>
      <c r="I17" s="108"/>
      <c r="J17" s="102"/>
    </row>
    <row r="18" spans="1:13" ht="14.25">
      <c r="A18" s="1013"/>
      <c r="B18" s="1022"/>
      <c r="C18" s="123" t="s">
        <v>396</v>
      </c>
      <c r="D18" s="109">
        <v>6661</v>
      </c>
      <c r="E18" s="124">
        <v>2846</v>
      </c>
      <c r="F18" s="125">
        <v>2988</v>
      </c>
      <c r="G18" s="111">
        <v>0</v>
      </c>
      <c r="H18" s="110">
        <f>Kap.příjmy!L10</f>
        <v>4000</v>
      </c>
      <c r="I18" s="108"/>
      <c r="J18" s="102"/>
    </row>
    <row r="19" spans="1:13" ht="14.25">
      <c r="A19" s="1013"/>
      <c r="B19" s="1022"/>
      <c r="C19" s="126" t="s">
        <v>397</v>
      </c>
      <c r="D19" s="117">
        <v>186964</v>
      </c>
      <c r="E19" s="118">
        <v>0</v>
      </c>
      <c r="F19" s="114">
        <v>18329</v>
      </c>
      <c r="G19" s="127">
        <v>0</v>
      </c>
      <c r="H19" s="128">
        <f>Kap.příjmy!L16</f>
        <v>0</v>
      </c>
      <c r="I19" s="108"/>
      <c r="J19" s="102"/>
    </row>
    <row r="20" spans="1:13" ht="14.25">
      <c r="A20" s="1013"/>
      <c r="C20" s="129" t="s">
        <v>76</v>
      </c>
      <c r="D20" s="130">
        <f>D11+D16</f>
        <v>914384</v>
      </c>
      <c r="E20" s="130">
        <f>E11+E16</f>
        <v>611246</v>
      </c>
      <c r="F20" s="131">
        <f>SUM(F16,F11)</f>
        <v>673591</v>
      </c>
      <c r="G20" s="131">
        <f>G11+G16</f>
        <v>672000</v>
      </c>
      <c r="H20" s="131">
        <f>H11+H16</f>
        <v>639016</v>
      </c>
      <c r="I20" s="101">
        <f>H20-E20</f>
        <v>27770</v>
      </c>
      <c r="J20" s="102"/>
    </row>
    <row r="21" spans="1:13" ht="14.25">
      <c r="A21" s="1013"/>
      <c r="C21" s="119" t="s">
        <v>77</v>
      </c>
      <c r="D21" s="132">
        <v>602632</v>
      </c>
      <c r="E21" s="132">
        <v>560108</v>
      </c>
      <c r="F21" s="100">
        <v>631853</v>
      </c>
      <c r="G21" s="100">
        <v>617000</v>
      </c>
      <c r="H21" s="100">
        <f>Provoz.výdaje!J350</f>
        <v>594461</v>
      </c>
      <c r="I21" s="101">
        <f>H21-E21</f>
        <v>34353</v>
      </c>
      <c r="J21" s="102"/>
      <c r="K21" s="3"/>
    </row>
    <row r="22" spans="1:13" ht="14.25">
      <c r="A22" s="1013"/>
      <c r="B22" s="1008"/>
      <c r="C22" s="119" t="s">
        <v>398</v>
      </c>
      <c r="D22" s="132">
        <f>SUM(D24:D27)</f>
        <v>79773</v>
      </c>
      <c r="E22" s="132">
        <f>SUM(E24:E27)</f>
        <v>90304</v>
      </c>
      <c r="F22" s="98">
        <f>SUM(F24:F28)</f>
        <v>170960</v>
      </c>
      <c r="G22" s="100">
        <v>35000</v>
      </c>
      <c r="H22" s="100">
        <f>SUM(H24:H28)</f>
        <v>87497</v>
      </c>
      <c r="I22" s="101">
        <f>H22-E22</f>
        <v>-2807</v>
      </c>
      <c r="J22" s="102"/>
    </row>
    <row r="23" spans="1:13" ht="14.25">
      <c r="A23" s="1013"/>
      <c r="C23" s="133" t="s">
        <v>399</v>
      </c>
      <c r="D23" s="134"/>
      <c r="E23" s="134"/>
      <c r="F23" s="134"/>
      <c r="G23" s="134"/>
      <c r="H23" s="134"/>
      <c r="I23" s="108"/>
      <c r="J23" s="102"/>
      <c r="L23" t="s">
        <v>67</v>
      </c>
    </row>
    <row r="24" spans="1:13" ht="14.25">
      <c r="A24" s="1013"/>
      <c r="C24" s="135" t="s">
        <v>400</v>
      </c>
      <c r="D24" s="136">
        <v>8114</v>
      </c>
      <c r="E24" s="136">
        <v>10100</v>
      </c>
      <c r="F24" s="137">
        <v>11109</v>
      </c>
      <c r="G24" s="138" t="s">
        <v>0</v>
      </c>
      <c r="H24" s="137">
        <f>SUM('KV-strojní'!H21)</f>
        <v>12145</v>
      </c>
      <c r="I24" s="108"/>
      <c r="J24" s="139"/>
      <c r="L24" s="3"/>
    </row>
    <row r="25" spans="1:13" ht="14.25">
      <c r="A25" s="1013"/>
      <c r="C25" s="140" t="s">
        <v>401</v>
      </c>
      <c r="D25" s="141">
        <v>25967</v>
      </c>
      <c r="E25" s="141">
        <v>16557</v>
      </c>
      <c r="F25" s="142">
        <v>31403</v>
      </c>
      <c r="G25" s="142" t="s">
        <v>0</v>
      </c>
      <c r="H25" s="143">
        <f>'KV-rozestavěné'!J22</f>
        <v>32059</v>
      </c>
      <c r="I25" s="108"/>
      <c r="J25" s="139"/>
    </row>
    <row r="26" spans="1:13" ht="14.25">
      <c r="A26" s="1013"/>
      <c r="C26" s="140" t="s">
        <v>402</v>
      </c>
      <c r="D26" s="141">
        <v>36587</v>
      </c>
      <c r="E26" s="141">
        <v>57647</v>
      </c>
      <c r="F26" s="142">
        <v>120958</v>
      </c>
      <c r="G26" s="142" t="s">
        <v>0</v>
      </c>
      <c r="H26" s="143">
        <f>SUM('KV-zahajované'!K19)</f>
        <v>32873</v>
      </c>
      <c r="I26" s="108"/>
      <c r="J26" s="139"/>
      <c r="M26" t="s">
        <v>67</v>
      </c>
    </row>
    <row r="27" spans="1:13" ht="14.25">
      <c r="A27" s="1013"/>
      <c r="B27" s="6"/>
      <c r="C27" s="140" t="s">
        <v>624</v>
      </c>
      <c r="D27" s="141">
        <v>9105</v>
      </c>
      <c r="E27" s="141">
        <v>6000</v>
      </c>
      <c r="F27" s="142">
        <v>6000</v>
      </c>
      <c r="G27" s="142" t="s">
        <v>0</v>
      </c>
      <c r="H27" s="143">
        <v>4000</v>
      </c>
      <c r="I27" s="144"/>
      <c r="J27" s="139"/>
    </row>
    <row r="28" spans="1:13" ht="14.25">
      <c r="A28" s="1013"/>
      <c r="B28" s="6"/>
      <c r="C28" s="140" t="s">
        <v>660</v>
      </c>
      <c r="D28" s="141">
        <v>0</v>
      </c>
      <c r="E28" s="141">
        <v>0</v>
      </c>
      <c r="F28" s="142">
        <v>1490</v>
      </c>
      <c r="G28" s="142" t="s">
        <v>0</v>
      </c>
      <c r="H28" s="143">
        <v>6420</v>
      </c>
      <c r="I28" s="144"/>
      <c r="J28" s="139"/>
    </row>
    <row r="29" spans="1:13" ht="14.25">
      <c r="A29" s="1013"/>
      <c r="C29" s="129" t="s">
        <v>78</v>
      </c>
      <c r="D29" s="130">
        <f>D21+D22</f>
        <v>682405</v>
      </c>
      <c r="E29" s="145">
        <f>E21+E22</f>
        <v>650412</v>
      </c>
      <c r="F29" s="146">
        <f>SUM(F21:F22)</f>
        <v>802813</v>
      </c>
      <c r="G29" s="131">
        <f>G21+G22</f>
        <v>652000</v>
      </c>
      <c r="H29" s="131">
        <f>H21+H22</f>
        <v>681958</v>
      </c>
      <c r="I29" s="101">
        <f>H29-E29</f>
        <v>31546</v>
      </c>
      <c r="J29" s="102"/>
    </row>
    <row r="30" spans="1:13" ht="14.25">
      <c r="A30" s="1013"/>
      <c r="C30" s="147" t="s">
        <v>616</v>
      </c>
      <c r="D30" s="1015">
        <v>-231979</v>
      </c>
      <c r="E30" s="1015">
        <v>39166</v>
      </c>
      <c r="F30" s="1015">
        <f>SUM(F29-F20)</f>
        <v>129222</v>
      </c>
      <c r="G30" s="1017">
        <v>-20000</v>
      </c>
      <c r="H30" s="1015">
        <f>Financování!H15</f>
        <v>42942</v>
      </c>
      <c r="I30" s="108"/>
      <c r="J30" s="1014"/>
    </row>
    <row r="31" spans="1:13" ht="14.25">
      <c r="A31" s="1013"/>
      <c r="C31" s="148" t="s">
        <v>662</v>
      </c>
      <c r="D31" s="1016"/>
      <c r="E31" s="1016"/>
      <c r="F31" s="1016"/>
      <c r="G31" s="1018"/>
      <c r="H31" s="1016"/>
      <c r="I31" s="108"/>
      <c r="J31" s="1014"/>
    </row>
    <row r="32" spans="1:13" ht="14.25">
      <c r="A32" s="1013"/>
      <c r="C32" s="86"/>
      <c r="D32" s="86"/>
      <c r="E32" s="86"/>
      <c r="F32" s="86"/>
      <c r="G32" s="84"/>
      <c r="H32" s="86"/>
      <c r="I32" s="86"/>
      <c r="J32" s="86"/>
    </row>
    <row r="33" spans="1:15" ht="17.25" customHeight="1">
      <c r="A33" s="1013"/>
      <c r="C33" s="150"/>
      <c r="D33" s="150"/>
      <c r="E33" s="150"/>
      <c r="F33" s="150"/>
      <c r="G33" s="84"/>
      <c r="H33" s="108"/>
      <c r="I33" s="86"/>
      <c r="J33" s="86"/>
    </row>
    <row r="34" spans="1:15" ht="12.75" hidden="1" customHeight="1">
      <c r="A34" s="1013"/>
      <c r="C34" s="152" t="s">
        <v>403</v>
      </c>
      <c r="D34" s="153" t="s">
        <v>404</v>
      </c>
      <c r="E34" s="153" t="s">
        <v>405</v>
      </c>
      <c r="F34" s="154" t="s">
        <v>406</v>
      </c>
      <c r="G34" s="151"/>
      <c r="H34" s="108"/>
      <c r="I34" s="86"/>
      <c r="J34" s="86"/>
    </row>
    <row r="35" spans="1:15" ht="20.100000000000001" customHeight="1">
      <c r="A35" s="1013"/>
      <c r="C35" s="155" t="s">
        <v>403</v>
      </c>
      <c r="D35" s="153" t="s">
        <v>404</v>
      </c>
      <c r="E35" s="153" t="s">
        <v>405</v>
      </c>
      <c r="F35" s="153" t="s">
        <v>406</v>
      </c>
      <c r="G35" s="102"/>
      <c r="H35" s="86"/>
      <c r="I35" s="86"/>
      <c r="J35" s="86"/>
      <c r="K35" s="3"/>
    </row>
    <row r="36" spans="1:15" ht="20.100000000000001" customHeight="1">
      <c r="A36" s="1013"/>
      <c r="C36" s="155" t="s">
        <v>407</v>
      </c>
      <c r="D36" s="115">
        <f>H11</f>
        <v>635016</v>
      </c>
      <c r="E36" s="115">
        <f>H21</f>
        <v>594461</v>
      </c>
      <c r="F36" s="115">
        <f>D36-E36</f>
        <v>40555</v>
      </c>
      <c r="G36" s="102"/>
      <c r="H36" s="86"/>
      <c r="I36" s="86" t="s">
        <v>67</v>
      </c>
      <c r="J36" s="86" t="s">
        <v>67</v>
      </c>
      <c r="K36" t="s">
        <v>67</v>
      </c>
    </row>
    <row r="37" spans="1:15" ht="20.100000000000001" customHeight="1">
      <c r="A37" s="1013"/>
      <c r="C37" s="155" t="s">
        <v>408</v>
      </c>
      <c r="D37" s="115">
        <f>H16</f>
        <v>4000</v>
      </c>
      <c r="E37" s="156">
        <f>H22</f>
        <v>87497</v>
      </c>
      <c r="F37" s="115">
        <f>D37-E37</f>
        <v>-83497</v>
      </c>
      <c r="G37" s="102"/>
      <c r="H37" s="108"/>
      <c r="I37" s="86"/>
      <c r="J37" s="86"/>
    </row>
    <row r="38" spans="1:15" ht="20.100000000000001" customHeight="1">
      <c r="A38" s="1013"/>
      <c r="C38" s="157" t="s">
        <v>409</v>
      </c>
      <c r="D38" s="158">
        <f>SUM(D36:D37)</f>
        <v>639016</v>
      </c>
      <c r="E38" s="159">
        <f>SUM(E36:E37)</f>
        <v>681958</v>
      </c>
      <c r="F38" s="158">
        <f>SUM(F36:F37)</f>
        <v>-42942</v>
      </c>
      <c r="G38" s="160"/>
      <c r="H38" s="108"/>
      <c r="I38" s="86"/>
      <c r="J38" s="86"/>
    </row>
    <row r="39" spans="1:15" ht="19.5" customHeight="1">
      <c r="A39" s="1013"/>
      <c r="C39" s="84"/>
      <c r="D39" s="84"/>
      <c r="E39" s="161"/>
      <c r="F39" s="161"/>
      <c r="G39" s="161"/>
      <c r="H39" s="161"/>
      <c r="I39" s="161"/>
      <c r="J39" s="86"/>
      <c r="O39" t="s">
        <v>67</v>
      </c>
    </row>
    <row r="40" spans="1:15" ht="14.25">
      <c r="A40" s="1013"/>
      <c r="C40" s="167"/>
    </row>
  </sheetData>
  <mergeCells count="12">
    <mergeCell ref="A1:A40"/>
    <mergeCell ref="J30:J31"/>
    <mergeCell ref="D30:D31"/>
    <mergeCell ref="E30:E31"/>
    <mergeCell ref="F30:F31"/>
    <mergeCell ref="G30:G31"/>
    <mergeCell ref="H30:H31"/>
    <mergeCell ref="B4:J4"/>
    <mergeCell ref="B5:J5"/>
    <mergeCell ref="C8:C9"/>
    <mergeCell ref="B18:B19"/>
    <mergeCell ref="D8:D10"/>
  </mergeCells>
  <pageMargins left="0.26" right="0.23622047244094491" top="0.82677165354330717" bottom="0.31496062992125984" header="0.19685039370078741" footer="0.31496062992125984"/>
  <pageSetup paperSize="9" scale="80" firstPageNumber="4" orientation="landscape" useFirstPageNumber="1" r:id="rId1"/>
  <headerFooter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43"/>
  <sheetViews>
    <sheetView topLeftCell="A3" workbookViewId="0">
      <selection sqref="A1:A43"/>
    </sheetView>
  </sheetViews>
  <sheetFormatPr defaultRowHeight="12.75"/>
  <cols>
    <col min="1" max="1" width="14" style="1009" customWidth="1"/>
    <col min="2" max="2" width="10.85546875" customWidth="1"/>
    <col min="3" max="3" width="78.28515625" customWidth="1"/>
    <col min="4" max="4" width="12.5703125" customWidth="1"/>
    <col min="5" max="5" width="11.7109375" customWidth="1"/>
    <col min="6" max="6" width="13.28515625" customWidth="1"/>
    <col min="7" max="7" width="11.140625" customWidth="1"/>
    <col min="8" max="8" width="12.85546875" customWidth="1"/>
  </cols>
  <sheetData>
    <row r="1" spans="1:10" ht="15.75" customHeight="1">
      <c r="A1" s="1013">
        <v>23</v>
      </c>
      <c r="H1" s="86" t="s">
        <v>385</v>
      </c>
    </row>
    <row r="2" spans="1:10" ht="34.5" customHeight="1">
      <c r="A2" s="1013"/>
      <c r="J2" s="31"/>
    </row>
    <row r="3" spans="1:10" ht="23.25">
      <c r="A3" s="1013"/>
      <c r="B3" s="1028" t="s">
        <v>324</v>
      </c>
      <c r="C3" s="1028"/>
      <c r="D3" s="1028"/>
      <c r="E3" s="1028"/>
      <c r="F3" s="1028"/>
      <c r="G3" s="1028"/>
      <c r="H3" s="1028"/>
    </row>
    <row r="4" spans="1:10" ht="23.25">
      <c r="A4" s="1013"/>
      <c r="C4" s="10"/>
      <c r="D4" s="45"/>
      <c r="E4" s="10"/>
      <c r="F4" s="14"/>
      <c r="G4" s="33"/>
    </row>
    <row r="5" spans="1:10" ht="35.25" customHeight="1">
      <c r="A5" s="1013"/>
      <c r="B5" s="86"/>
      <c r="C5" s="421"/>
      <c r="D5" s="421"/>
      <c r="E5" s="421"/>
      <c r="F5" s="85"/>
      <c r="G5" s="85"/>
      <c r="H5" s="85" t="s">
        <v>136</v>
      </c>
    </row>
    <row r="6" spans="1:10" ht="12.75" customHeight="1">
      <c r="A6" s="1013"/>
      <c r="B6" s="836"/>
      <c r="C6" s="837"/>
      <c r="D6" s="1023" t="s">
        <v>484</v>
      </c>
      <c r="E6" s="165" t="s">
        <v>71</v>
      </c>
      <c r="F6" s="88" t="s">
        <v>412</v>
      </c>
      <c r="G6" s="88" t="s">
        <v>388</v>
      </c>
      <c r="H6" s="985" t="s">
        <v>71</v>
      </c>
    </row>
    <row r="7" spans="1:10" ht="12.75" customHeight="1">
      <c r="A7" s="1013"/>
      <c r="B7" s="838"/>
      <c r="C7" s="839"/>
      <c r="D7" s="1024"/>
      <c r="E7" s="168" t="s">
        <v>69</v>
      </c>
      <c r="F7" s="90" t="s">
        <v>4</v>
      </c>
      <c r="G7" s="90" t="s">
        <v>389</v>
      </c>
      <c r="H7" s="986" t="s">
        <v>69</v>
      </c>
    </row>
    <row r="8" spans="1:10" ht="12.75" customHeight="1">
      <c r="A8" s="1013"/>
      <c r="B8" s="838"/>
      <c r="C8" s="839"/>
      <c r="D8" s="1025"/>
      <c r="E8" s="170">
        <v>2014</v>
      </c>
      <c r="F8" s="90" t="s">
        <v>410</v>
      </c>
      <c r="G8" s="90">
        <v>2014</v>
      </c>
      <c r="H8" s="94" t="s">
        <v>392</v>
      </c>
    </row>
    <row r="9" spans="1:10" ht="15" customHeight="1">
      <c r="A9" s="1013"/>
      <c r="B9" s="840" t="s">
        <v>134</v>
      </c>
      <c r="C9" s="841"/>
      <c r="D9" s="515">
        <v>-231979</v>
      </c>
      <c r="E9" s="515">
        <v>39166</v>
      </c>
      <c r="F9" s="515">
        <v>129222</v>
      </c>
      <c r="G9" s="515">
        <f>SUM(G10:G14)</f>
        <v>-55000</v>
      </c>
      <c r="H9" s="515">
        <f>SUM(H10:H13)</f>
        <v>42942</v>
      </c>
      <c r="I9" s="3"/>
    </row>
    <row r="10" spans="1:10" ht="12.75" customHeight="1">
      <c r="A10" s="1013"/>
      <c r="B10" s="408">
        <v>8115</v>
      </c>
      <c r="C10" s="84" t="s">
        <v>199</v>
      </c>
      <c r="D10" s="127">
        <v>-57162</v>
      </c>
      <c r="E10" s="530">
        <v>0</v>
      </c>
      <c r="F10" s="531">
        <v>107121</v>
      </c>
      <c r="G10" s="127">
        <v>-35000</v>
      </c>
      <c r="H10" s="127">
        <v>17379</v>
      </c>
    </row>
    <row r="11" spans="1:10" ht="12.75" customHeight="1">
      <c r="A11" s="1013"/>
      <c r="B11" s="408">
        <v>8123</v>
      </c>
      <c r="C11" s="564" t="s">
        <v>200</v>
      </c>
      <c r="D11" s="127">
        <v>23626</v>
      </c>
      <c r="E11" s="722">
        <v>59166</v>
      </c>
      <c r="F11" s="437">
        <v>61884</v>
      </c>
      <c r="G11" s="127"/>
      <c r="H11" s="127">
        <v>45563</v>
      </c>
    </row>
    <row r="12" spans="1:10" ht="12.75" customHeight="1">
      <c r="A12" s="1013"/>
      <c r="B12" s="408">
        <v>8124</v>
      </c>
      <c r="C12" s="568" t="s">
        <v>201</v>
      </c>
      <c r="D12" s="127">
        <v>-198110</v>
      </c>
      <c r="E12" s="544">
        <v>-20000</v>
      </c>
      <c r="F12" s="455">
        <v>-39783</v>
      </c>
      <c r="G12" s="842">
        <v>-20000</v>
      </c>
      <c r="H12" s="127">
        <v>-20000</v>
      </c>
      <c r="I12" s="3"/>
    </row>
    <row r="13" spans="1:10" ht="12.75" customHeight="1">
      <c r="A13" s="1013"/>
      <c r="B13" s="408"/>
      <c r="C13" s="465" t="s">
        <v>579</v>
      </c>
      <c r="D13" s="127"/>
      <c r="E13" s="607"/>
      <c r="F13" s="650">
        <v>-19783</v>
      </c>
      <c r="G13" s="842"/>
      <c r="H13" s="127"/>
      <c r="I13" s="3"/>
    </row>
    <row r="14" spans="1:10" ht="12.75" customHeight="1">
      <c r="A14" s="1013"/>
      <c r="B14" s="408">
        <v>8901</v>
      </c>
      <c r="C14" s="564" t="s">
        <v>368</v>
      </c>
      <c r="D14" s="127">
        <v>-333</v>
      </c>
      <c r="E14" s="607" t="s">
        <v>0</v>
      </c>
      <c r="F14" s="650" t="s">
        <v>0</v>
      </c>
      <c r="G14" s="842"/>
      <c r="H14" s="843" t="s">
        <v>0</v>
      </c>
    </row>
    <row r="15" spans="1:10" ht="15" customHeight="1">
      <c r="A15" s="1013"/>
      <c r="B15" s="129"/>
      <c r="C15" s="844" t="s">
        <v>135</v>
      </c>
      <c r="D15" s="845">
        <v>-231979</v>
      </c>
      <c r="E15" s="846">
        <f>SUM(E9)</f>
        <v>39166</v>
      </c>
      <c r="F15" s="847">
        <v>129222</v>
      </c>
      <c r="G15" s="848">
        <f>G9</f>
        <v>-55000</v>
      </c>
      <c r="H15" s="848">
        <f>H9</f>
        <v>42942</v>
      </c>
      <c r="I15" s="3"/>
    </row>
    <row r="16" spans="1:10">
      <c r="A16" s="1013"/>
      <c r="C16" s="18"/>
      <c r="D16" s="18"/>
      <c r="E16" s="22"/>
      <c r="F16" s="19"/>
      <c r="G16" s="19"/>
      <c r="H16" s="23"/>
    </row>
    <row r="17" spans="1:10">
      <c r="A17" s="1013"/>
      <c r="C17" s="16"/>
      <c r="D17" s="16"/>
      <c r="E17" s="22"/>
      <c r="F17" s="20"/>
      <c r="G17" s="20"/>
      <c r="H17" s="23"/>
    </row>
    <row r="18" spans="1:10">
      <c r="A18" s="1013"/>
      <c r="C18" s="12"/>
      <c r="D18" s="12"/>
      <c r="E18" s="22"/>
      <c r="F18" s="20"/>
      <c r="G18" s="20"/>
      <c r="H18" s="23"/>
      <c r="J18" t="s">
        <v>67</v>
      </c>
    </row>
    <row r="19" spans="1:10">
      <c r="A19" s="1013"/>
      <c r="C19" s="12"/>
      <c r="D19" s="12"/>
      <c r="E19" s="22"/>
      <c r="F19" s="21"/>
      <c r="G19" s="21"/>
      <c r="H19" s="23"/>
    </row>
    <row r="20" spans="1:10" ht="12.75" customHeight="1">
      <c r="A20" s="1013"/>
      <c r="B20" s="29"/>
      <c r="C20" s="16"/>
      <c r="D20" s="16"/>
      <c r="E20" s="24"/>
      <c r="F20" s="21" t="s">
        <v>67</v>
      </c>
      <c r="G20" s="21"/>
      <c r="H20" s="23"/>
    </row>
    <row r="21" spans="1:10">
      <c r="A21" s="1013"/>
      <c r="B21" s="29"/>
      <c r="C21" s="16"/>
      <c r="D21" s="16"/>
      <c r="E21" s="22"/>
      <c r="F21" s="21"/>
      <c r="G21" s="21"/>
      <c r="H21" s="23"/>
    </row>
    <row r="22" spans="1:10">
      <c r="A22" s="1013"/>
      <c r="E22" t="s">
        <v>67</v>
      </c>
      <c r="F22" t="s">
        <v>67</v>
      </c>
    </row>
    <row r="23" spans="1:10">
      <c r="A23" s="1013"/>
      <c r="F23" t="s">
        <v>67</v>
      </c>
    </row>
    <row r="24" spans="1:10">
      <c r="A24" s="1013"/>
    </row>
    <row r="25" spans="1:10">
      <c r="A25" s="1013"/>
      <c r="C25" t="s">
        <v>67</v>
      </c>
      <c r="E25" t="s">
        <v>67</v>
      </c>
    </row>
    <row r="26" spans="1:10">
      <c r="A26" s="1013"/>
    </row>
    <row r="27" spans="1:10">
      <c r="A27" s="1013"/>
      <c r="F27" t="s">
        <v>67</v>
      </c>
    </row>
    <row r="28" spans="1:10">
      <c r="A28" s="1013"/>
      <c r="C28" t="s">
        <v>67</v>
      </c>
    </row>
    <row r="29" spans="1:10">
      <c r="A29" s="1013"/>
    </row>
    <row r="30" spans="1:10">
      <c r="A30" s="1013"/>
    </row>
    <row r="31" spans="1:10">
      <c r="A31" s="1013"/>
    </row>
    <row r="32" spans="1:10">
      <c r="A32" s="1013"/>
    </row>
    <row r="33" spans="1:5">
      <c r="A33" s="1013"/>
    </row>
    <row r="34" spans="1:5">
      <c r="A34" s="1013"/>
    </row>
    <row r="35" spans="1:5">
      <c r="A35" s="1013"/>
      <c r="E35" t="s">
        <v>67</v>
      </c>
    </row>
    <row r="36" spans="1:5">
      <c r="A36" s="1013"/>
    </row>
    <row r="37" spans="1:5">
      <c r="A37" s="1013"/>
    </row>
    <row r="38" spans="1:5">
      <c r="A38" s="1013"/>
    </row>
    <row r="39" spans="1:5">
      <c r="A39" s="1013"/>
    </row>
    <row r="40" spans="1:5">
      <c r="A40" s="1013"/>
    </row>
    <row r="41" spans="1:5">
      <c r="A41" s="1013"/>
    </row>
    <row r="42" spans="1:5">
      <c r="A42" s="1013"/>
    </row>
    <row r="43" spans="1:5">
      <c r="A43" s="1013"/>
    </row>
  </sheetData>
  <mergeCells count="3">
    <mergeCell ref="B3:H3"/>
    <mergeCell ref="D6:D8"/>
    <mergeCell ref="A1:A43"/>
  </mergeCells>
  <pageMargins left="0.27559055118110237" right="0.23622047244094491" top="0.70866141732283472" bottom="0.78740157480314965" header="0.31496062992125984" footer="0.31496062992125984"/>
  <pageSetup paperSize="9" scale="80" firstPageNumber="23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F17" sqref="F17"/>
    </sheetView>
  </sheetViews>
  <sheetFormatPr defaultRowHeight="12.75"/>
  <cols>
    <col min="1" max="1" width="3.140625" customWidth="1"/>
    <col min="2" max="2" width="9.28515625" customWidth="1"/>
    <col min="3" max="3" width="36.28515625" customWidth="1"/>
    <col min="4" max="4" width="19.28515625" customWidth="1"/>
    <col min="5" max="5" width="18.7109375" customWidth="1"/>
    <col min="6" max="6" width="20.140625" customWidth="1"/>
  </cols>
  <sheetData>
    <row r="1" spans="1:6" ht="15">
      <c r="A1" s="66"/>
      <c r="B1" s="66"/>
      <c r="C1" s="66"/>
      <c r="D1" s="66"/>
      <c r="E1" s="66"/>
      <c r="F1" s="66"/>
    </row>
    <row r="2" spans="1:6" ht="15" customHeight="1">
      <c r="A2" s="62"/>
      <c r="B2" s="63"/>
      <c r="C2" s="63"/>
      <c r="D2" s="63"/>
      <c r="E2" s="63"/>
      <c r="F2" s="850" t="s">
        <v>629</v>
      </c>
    </row>
    <row r="3" spans="1:6" ht="15">
      <c r="A3" s="62"/>
      <c r="B3" s="62"/>
      <c r="C3" s="62"/>
      <c r="D3" s="62"/>
      <c r="E3" s="62"/>
      <c r="F3" s="62"/>
    </row>
    <row r="4" spans="1:6" ht="15">
      <c r="A4" s="62"/>
      <c r="B4" s="62"/>
      <c r="C4" s="62"/>
      <c r="D4" s="62"/>
      <c r="E4" s="62"/>
      <c r="F4" s="62"/>
    </row>
    <row r="5" spans="1:6" ht="15">
      <c r="A5" s="62"/>
      <c r="B5" s="62"/>
      <c r="C5" s="62"/>
      <c r="D5" s="62"/>
      <c r="E5" s="62"/>
      <c r="F5" s="62"/>
    </row>
    <row r="6" spans="1:6" ht="31.5" customHeight="1">
      <c r="A6" s="62"/>
      <c r="B6" s="1081" t="s">
        <v>664</v>
      </c>
      <c r="C6" s="1081"/>
      <c r="D6" s="1081"/>
      <c r="E6" s="1081"/>
      <c r="F6" s="1081"/>
    </row>
    <row r="7" spans="1:6" ht="18">
      <c r="A7" s="62"/>
      <c r="B7" s="65"/>
      <c r="C7" s="65"/>
      <c r="D7" s="64"/>
      <c r="E7" s="64"/>
      <c r="F7" s="64"/>
    </row>
    <row r="8" spans="1:6" ht="18">
      <c r="A8" s="62"/>
      <c r="B8" s="65"/>
      <c r="C8" s="65"/>
      <c r="D8" s="64"/>
      <c r="E8" s="64"/>
      <c r="F8" s="64"/>
    </row>
    <row r="9" spans="1:6" ht="18">
      <c r="A9" s="62"/>
      <c r="B9" s="65"/>
      <c r="C9" s="65"/>
      <c r="D9" s="64"/>
      <c r="E9" s="64"/>
      <c r="F9" s="64"/>
    </row>
    <row r="10" spans="1:6" ht="15" customHeight="1">
      <c r="A10" s="62"/>
      <c r="B10" s="63"/>
      <c r="C10" s="64"/>
      <c r="D10" s="64"/>
      <c r="E10" s="64"/>
      <c r="F10" s="64"/>
    </row>
    <row r="11" spans="1:6" ht="15" customHeight="1">
      <c r="A11" s="62"/>
      <c r="B11" s="849"/>
      <c r="C11" s="849"/>
      <c r="D11" s="849"/>
      <c r="E11" s="849"/>
      <c r="F11" s="850" t="s">
        <v>2</v>
      </c>
    </row>
    <row r="12" spans="1:6" ht="15" customHeight="1">
      <c r="A12" s="62"/>
      <c r="B12" s="851" t="s">
        <v>449</v>
      </c>
      <c r="C12" s="852"/>
      <c r="D12" s="851" t="s">
        <v>450</v>
      </c>
      <c r="E12" s="853" t="s">
        <v>451</v>
      </c>
      <c r="F12" s="851" t="s">
        <v>665</v>
      </c>
    </row>
    <row r="13" spans="1:6" ht="15" customHeight="1">
      <c r="A13" s="62"/>
      <c r="B13" s="854"/>
      <c r="C13" s="855"/>
      <c r="D13" s="854" t="s">
        <v>390</v>
      </c>
      <c r="E13" s="856" t="s">
        <v>391</v>
      </c>
      <c r="F13" s="854" t="s">
        <v>392</v>
      </c>
    </row>
    <row r="14" spans="1:6" ht="15" customHeight="1">
      <c r="A14" s="62"/>
      <c r="B14" s="857"/>
      <c r="C14" s="858" t="s">
        <v>452</v>
      </c>
      <c r="D14" s="859"/>
      <c r="E14" s="858"/>
      <c r="F14" s="860"/>
    </row>
    <row r="15" spans="1:6" ht="15" customHeight="1">
      <c r="A15" s="62"/>
      <c r="B15" s="861" t="s">
        <v>0</v>
      </c>
      <c r="C15" s="862" t="s">
        <v>453</v>
      </c>
      <c r="D15" s="863">
        <v>4307</v>
      </c>
      <c r="E15" s="864">
        <v>4595</v>
      </c>
      <c r="F15" s="865">
        <v>4595</v>
      </c>
    </row>
    <row r="16" spans="1:6" ht="15.75" customHeight="1" thickBot="1">
      <c r="A16" s="62"/>
      <c r="B16" s="866"/>
      <c r="C16" s="867" t="s">
        <v>454</v>
      </c>
      <c r="D16" s="868"/>
      <c r="E16" s="869"/>
      <c r="F16" s="870"/>
    </row>
    <row r="17" spans="1:6" ht="15.75" customHeight="1" thickBot="1">
      <c r="A17" s="62"/>
      <c r="B17" s="871"/>
      <c r="C17" s="872" t="s">
        <v>455</v>
      </c>
      <c r="D17" s="873">
        <v>4307</v>
      </c>
      <c r="E17" s="874">
        <v>4595</v>
      </c>
      <c r="F17" s="875">
        <f>F15</f>
        <v>4595</v>
      </c>
    </row>
    <row r="18" spans="1:6" ht="15" customHeight="1">
      <c r="A18" s="62"/>
      <c r="B18" s="857"/>
      <c r="C18" s="876" t="s">
        <v>456</v>
      </c>
      <c r="D18" s="877"/>
      <c r="E18" s="878"/>
      <c r="F18" s="879"/>
    </row>
    <row r="19" spans="1:6" ht="15" customHeight="1">
      <c r="A19" s="62"/>
      <c r="B19" s="861">
        <v>3429</v>
      </c>
      <c r="C19" s="862" t="s">
        <v>457</v>
      </c>
      <c r="D19" s="863">
        <v>120</v>
      </c>
      <c r="E19" s="864">
        <v>120</v>
      </c>
      <c r="F19" s="864">
        <v>140</v>
      </c>
    </row>
    <row r="20" spans="1:6" ht="15" customHeight="1">
      <c r="A20" s="62"/>
      <c r="B20" s="861"/>
      <c r="C20" s="862"/>
      <c r="D20" s="863"/>
      <c r="E20" s="864"/>
      <c r="F20" s="864"/>
    </row>
    <row r="21" spans="1:6" ht="15" customHeight="1">
      <c r="A21" s="62"/>
      <c r="B21" s="861">
        <v>6171</v>
      </c>
      <c r="C21" s="862" t="s">
        <v>458</v>
      </c>
      <c r="D21" s="863">
        <v>2</v>
      </c>
      <c r="E21" s="864">
        <v>2</v>
      </c>
      <c r="F21" s="864">
        <v>2</v>
      </c>
    </row>
    <row r="22" spans="1:6" ht="15" customHeight="1">
      <c r="A22" s="62"/>
      <c r="B22" s="861">
        <v>6171</v>
      </c>
      <c r="C22" s="862" t="s">
        <v>459</v>
      </c>
      <c r="D22" s="863">
        <v>90</v>
      </c>
      <c r="E22" s="864">
        <v>90</v>
      </c>
      <c r="F22" s="864">
        <v>150</v>
      </c>
    </row>
    <row r="23" spans="1:6" ht="15" customHeight="1">
      <c r="A23" s="62"/>
      <c r="B23" s="861">
        <v>6171</v>
      </c>
      <c r="C23" s="862" t="s">
        <v>460</v>
      </c>
      <c r="D23" s="863">
        <v>1640</v>
      </c>
      <c r="E23" s="864">
        <v>1640</v>
      </c>
      <c r="F23" s="864">
        <v>1680</v>
      </c>
    </row>
    <row r="24" spans="1:6" ht="15" customHeight="1">
      <c r="A24" s="62"/>
      <c r="B24" s="861">
        <v>6171</v>
      </c>
      <c r="C24" s="862" t="s">
        <v>461</v>
      </c>
      <c r="D24" s="863">
        <v>2</v>
      </c>
      <c r="E24" s="864">
        <v>2</v>
      </c>
      <c r="F24" s="864">
        <v>2</v>
      </c>
    </row>
    <row r="25" spans="1:6" ht="15.75" customHeight="1" thickBot="1">
      <c r="A25" s="62"/>
      <c r="B25" s="880">
        <v>6171</v>
      </c>
      <c r="C25" s="881" t="s">
        <v>462</v>
      </c>
      <c r="D25" s="868">
        <v>2453</v>
      </c>
      <c r="E25" s="882">
        <v>2741</v>
      </c>
      <c r="F25" s="882">
        <v>2621</v>
      </c>
    </row>
    <row r="26" spans="1:6" ht="15" customHeight="1">
      <c r="A26" s="62"/>
      <c r="B26" s="883"/>
      <c r="C26" s="883" t="s">
        <v>463</v>
      </c>
      <c r="D26" s="884">
        <f>SUM(D19:D25)</f>
        <v>4307</v>
      </c>
      <c r="E26" s="884">
        <f>SUM(E19:E25)</f>
        <v>4595</v>
      </c>
      <c r="F26" s="884">
        <f>SUM(F19:F25)</f>
        <v>4595</v>
      </c>
    </row>
    <row r="27" spans="1:6" ht="14.25" customHeight="1">
      <c r="B27" s="86"/>
      <c r="C27" s="86"/>
      <c r="D27" s="86"/>
      <c r="E27" s="86"/>
      <c r="F27" s="86"/>
    </row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</sheetData>
  <mergeCells count="1">
    <mergeCell ref="B6:F6"/>
  </mergeCells>
  <pageMargins left="0.86614173228346458" right="0.70866141732283472" top="0.78740157480314965" bottom="0.78740157480314965" header="0.31496062992125984" footer="0.31496062992125984"/>
  <pageSetup paperSize="9" scale="80" firstPageNumber="24" orientation="portrait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X56"/>
  <sheetViews>
    <sheetView zoomScaleNormal="100" workbookViewId="0">
      <selection activeCell="A7" sqref="A7"/>
    </sheetView>
  </sheetViews>
  <sheetFormatPr defaultRowHeight="12.75"/>
  <cols>
    <col min="1" max="1" width="42.42578125" customWidth="1"/>
    <col min="2" max="4" width="15" customWidth="1"/>
    <col min="5" max="5" width="18.85546875" customWidth="1"/>
    <col min="6" max="6" width="12.7109375" customWidth="1"/>
  </cols>
  <sheetData>
    <row r="1" spans="1:6">
      <c r="A1" s="55"/>
      <c r="B1" s="55"/>
      <c r="C1" s="55"/>
      <c r="D1" s="55"/>
      <c r="E1" s="57"/>
      <c r="F1" s="892"/>
    </row>
    <row r="2" spans="1:6" ht="14.25">
      <c r="A2" s="55"/>
      <c r="B2" s="55"/>
      <c r="C2" s="55"/>
      <c r="D2" s="55"/>
      <c r="E2" s="474" t="s">
        <v>635</v>
      </c>
      <c r="F2" s="48"/>
    </row>
    <row r="3" spans="1:6" ht="18">
      <c r="A3" s="67"/>
      <c r="B3" s="67"/>
      <c r="C3" s="67"/>
      <c r="D3" s="67"/>
      <c r="E3" s="67"/>
      <c r="F3" s="67"/>
    </row>
    <row r="4" spans="1:6" ht="18">
      <c r="A4" s="67"/>
      <c r="B4" s="67"/>
      <c r="C4" s="67"/>
      <c r="D4" s="67"/>
      <c r="E4" s="67"/>
      <c r="F4" s="67"/>
    </row>
    <row r="5" spans="1:6" ht="18">
      <c r="A5" s="67"/>
      <c r="B5" s="67"/>
      <c r="C5" s="67"/>
      <c r="D5" s="67"/>
      <c r="E5" s="67"/>
      <c r="F5" s="67"/>
    </row>
    <row r="6" spans="1:6" ht="23.25">
      <c r="A6" s="1007" t="s">
        <v>668</v>
      </c>
      <c r="B6" s="1007"/>
      <c r="C6" s="1007"/>
      <c r="D6" s="1007"/>
      <c r="E6" s="1007"/>
      <c r="F6" s="1007"/>
    </row>
    <row r="7" spans="1:6" ht="23.25">
      <c r="A7" s="1007" t="s">
        <v>464</v>
      </c>
      <c r="B7" s="1007"/>
      <c r="C7" s="1007"/>
      <c r="D7" s="1007"/>
      <c r="E7" s="1007"/>
      <c r="F7" s="1007"/>
    </row>
    <row r="8" spans="1:6" ht="18">
      <c r="A8" s="61"/>
      <c r="B8" s="61"/>
      <c r="C8" s="61"/>
      <c r="D8" s="61"/>
      <c r="E8" s="61"/>
      <c r="F8" s="61"/>
    </row>
    <row r="9" spans="1:6" ht="18">
      <c r="A9" s="1012"/>
      <c r="B9" s="1012"/>
      <c r="C9" s="1012"/>
      <c r="D9" s="1012"/>
      <c r="E9" s="1012"/>
      <c r="F9" s="1012"/>
    </row>
    <row r="10" spans="1:6" ht="18">
      <c r="A10" s="1012"/>
      <c r="B10" s="1012"/>
      <c r="C10" s="1012"/>
      <c r="D10" s="1012"/>
      <c r="E10" s="1012"/>
      <c r="F10" s="1012"/>
    </row>
    <row r="12" spans="1:6" ht="15">
      <c r="A12" s="885"/>
      <c r="B12" s="885"/>
      <c r="C12" s="86"/>
      <c r="D12" s="86"/>
      <c r="E12" s="85" t="s">
        <v>2</v>
      </c>
    </row>
    <row r="13" spans="1:6" ht="14.25">
      <c r="A13" s="778" t="s">
        <v>465</v>
      </c>
      <c r="B13" s="778" t="s">
        <v>387</v>
      </c>
      <c r="C13" s="778" t="s">
        <v>466</v>
      </c>
      <c r="D13" s="424" t="s">
        <v>467</v>
      </c>
      <c r="E13" s="851" t="s">
        <v>665</v>
      </c>
    </row>
    <row r="14" spans="1:6" ht="15">
      <c r="A14" s="1089"/>
      <c r="B14" s="408" t="s">
        <v>468</v>
      </c>
      <c r="C14" s="1011" t="s">
        <v>469</v>
      </c>
      <c r="D14" s="424" t="s">
        <v>420</v>
      </c>
      <c r="E14" s="1090" t="s">
        <v>392</v>
      </c>
    </row>
    <row r="15" spans="1:6" ht="14.25">
      <c r="A15" s="116" t="s">
        <v>470</v>
      </c>
      <c r="B15" s="114">
        <v>686</v>
      </c>
      <c r="C15" s="886">
        <v>700</v>
      </c>
      <c r="D15" s="115">
        <v>700</v>
      </c>
      <c r="E15" s="115">
        <v>700</v>
      </c>
    </row>
    <row r="16" spans="1:6" ht="14.25">
      <c r="A16" s="570" t="s">
        <v>471</v>
      </c>
      <c r="B16" s="114">
        <v>284</v>
      </c>
      <c r="C16" s="886">
        <v>300</v>
      </c>
      <c r="D16" s="114">
        <v>310</v>
      </c>
      <c r="E16" s="114">
        <v>310</v>
      </c>
    </row>
    <row r="17" spans="1:6" ht="14.25">
      <c r="A17" s="570" t="s">
        <v>671</v>
      </c>
      <c r="B17" s="114">
        <v>5762</v>
      </c>
      <c r="C17" s="886">
        <v>4750</v>
      </c>
      <c r="D17" s="114">
        <v>11778</v>
      </c>
      <c r="E17" s="114">
        <v>11778</v>
      </c>
    </row>
    <row r="18" spans="1:6" ht="14.25">
      <c r="A18" s="570" t="s">
        <v>472</v>
      </c>
      <c r="B18" s="114">
        <v>1991</v>
      </c>
      <c r="C18" s="886">
        <v>2000</v>
      </c>
      <c r="D18" s="114">
        <v>1250</v>
      </c>
      <c r="E18" s="114">
        <v>1250</v>
      </c>
    </row>
    <row r="19" spans="1:6" ht="14.25">
      <c r="A19" s="570" t="s">
        <v>672</v>
      </c>
      <c r="B19" s="114">
        <v>2099</v>
      </c>
      <c r="C19" s="886">
        <v>2100</v>
      </c>
      <c r="D19" s="114">
        <v>2000</v>
      </c>
      <c r="E19" s="114">
        <v>2000</v>
      </c>
    </row>
    <row r="20" spans="1:6" ht="14.25">
      <c r="A20" s="570" t="s">
        <v>473</v>
      </c>
      <c r="B20" s="114">
        <v>714</v>
      </c>
      <c r="C20" s="886">
        <v>700</v>
      </c>
      <c r="D20" s="114">
        <v>700</v>
      </c>
      <c r="E20" s="114">
        <v>700</v>
      </c>
    </row>
    <row r="21" spans="1:6" ht="14.25">
      <c r="A21" s="570" t="s">
        <v>474</v>
      </c>
      <c r="B21" s="114">
        <v>3</v>
      </c>
      <c r="C21" s="886">
        <v>19</v>
      </c>
      <c r="D21" s="114">
        <v>5</v>
      </c>
      <c r="E21" s="114">
        <v>5</v>
      </c>
    </row>
    <row r="22" spans="1:6" ht="14.25">
      <c r="A22" s="570" t="s">
        <v>475</v>
      </c>
      <c r="B22" s="114">
        <v>22</v>
      </c>
      <c r="C22" s="886">
        <v>10</v>
      </c>
      <c r="D22" s="114">
        <v>5</v>
      </c>
      <c r="E22" s="114">
        <v>5</v>
      </c>
    </row>
    <row r="23" spans="1:6" ht="14.25">
      <c r="A23" s="570" t="s">
        <v>476</v>
      </c>
      <c r="B23" s="114">
        <v>0</v>
      </c>
      <c r="C23" s="886">
        <v>30</v>
      </c>
      <c r="D23" s="114">
        <v>1</v>
      </c>
      <c r="E23" s="114">
        <v>1</v>
      </c>
    </row>
    <row r="24" spans="1:6" ht="14.25">
      <c r="A24" s="570" t="s">
        <v>477</v>
      </c>
      <c r="B24" s="114">
        <v>0</v>
      </c>
      <c r="C24" s="886">
        <v>1</v>
      </c>
      <c r="D24" s="114">
        <v>1</v>
      </c>
      <c r="E24" s="114">
        <v>1</v>
      </c>
    </row>
    <row r="25" spans="1:6" ht="14.25">
      <c r="A25" s="570" t="s">
        <v>634</v>
      </c>
      <c r="B25" s="114">
        <v>-1084</v>
      </c>
      <c r="C25" s="886">
        <v>0</v>
      </c>
      <c r="D25" s="114">
        <v>0</v>
      </c>
      <c r="E25" s="114">
        <v>0</v>
      </c>
    </row>
    <row r="26" spans="1:6" ht="15" thickBot="1">
      <c r="A26" s="570" t="s">
        <v>633</v>
      </c>
      <c r="B26" s="107">
        <v>780</v>
      </c>
      <c r="C26" s="963">
        <v>0</v>
      </c>
      <c r="D26" s="107">
        <v>0</v>
      </c>
      <c r="E26" s="107">
        <v>0</v>
      </c>
    </row>
    <row r="27" spans="1:6" ht="15.75" thickBot="1">
      <c r="A27" s="981" t="s">
        <v>478</v>
      </c>
      <c r="B27" s="982">
        <f>SUM(B15:B26)</f>
        <v>11257</v>
      </c>
      <c r="C27" s="982">
        <f>SUM(C15:C26)</f>
        <v>10610</v>
      </c>
      <c r="D27" s="970">
        <f>SUM(D15:D26)</f>
        <v>16750</v>
      </c>
      <c r="E27" s="971">
        <f>SUM(E15:E26)</f>
        <v>16750</v>
      </c>
      <c r="F27" s="972"/>
    </row>
    <row r="28" spans="1:6" ht="14.25">
      <c r="A28" s="961" t="s">
        <v>630</v>
      </c>
      <c r="B28" s="887">
        <v>8531</v>
      </c>
      <c r="C28" s="888">
        <v>8700</v>
      </c>
      <c r="D28" s="110">
        <v>8700</v>
      </c>
      <c r="E28" s="110">
        <v>8700</v>
      </c>
    </row>
    <row r="29" spans="1:6" ht="14.25">
      <c r="A29" s="838" t="s">
        <v>479</v>
      </c>
      <c r="B29" s="114">
        <v>1795</v>
      </c>
      <c r="C29" s="889">
        <v>1800</v>
      </c>
      <c r="D29" s="114">
        <v>1800</v>
      </c>
      <c r="E29" s="114">
        <v>1800</v>
      </c>
    </row>
    <row r="30" spans="1:6" ht="14.25">
      <c r="A30" s="838" t="s">
        <v>480</v>
      </c>
      <c r="B30" s="114">
        <v>216</v>
      </c>
      <c r="C30" s="886">
        <v>60</v>
      </c>
      <c r="D30" s="114">
        <v>200</v>
      </c>
      <c r="E30" s="114">
        <v>200</v>
      </c>
    </row>
    <row r="31" spans="1:6" ht="14.25" customHeight="1">
      <c r="A31" s="838" t="s">
        <v>481</v>
      </c>
      <c r="B31" s="114">
        <v>48</v>
      </c>
      <c r="C31" s="886">
        <v>50</v>
      </c>
      <c r="D31" s="114">
        <v>50</v>
      </c>
      <c r="E31" s="114">
        <v>50</v>
      </c>
    </row>
    <row r="32" spans="1:6" ht="14.25" customHeight="1">
      <c r="A32" s="838" t="s">
        <v>631</v>
      </c>
      <c r="B32" s="114">
        <v>55</v>
      </c>
      <c r="C32" s="886">
        <v>0</v>
      </c>
      <c r="D32" s="114">
        <v>0</v>
      </c>
      <c r="E32" s="114">
        <v>0</v>
      </c>
    </row>
    <row r="33" spans="1:24" ht="14.25">
      <c r="A33" s="838" t="s">
        <v>632</v>
      </c>
      <c r="B33" s="962">
        <v>0</v>
      </c>
      <c r="C33" s="963">
        <v>0</v>
      </c>
      <c r="D33" s="114">
        <v>0</v>
      </c>
      <c r="E33" s="114">
        <v>0</v>
      </c>
    </row>
    <row r="34" spans="1:24" ht="15" thickBot="1">
      <c r="A34" s="838" t="s">
        <v>654</v>
      </c>
      <c r="B34" s="107">
        <v>0</v>
      </c>
      <c r="C34" s="107">
        <v>0</v>
      </c>
      <c r="D34" s="107">
        <v>6000</v>
      </c>
      <c r="E34" s="107">
        <v>6000</v>
      </c>
    </row>
    <row r="35" spans="1:24" ht="15.75" thickBot="1">
      <c r="A35" s="964" t="s">
        <v>482</v>
      </c>
      <c r="B35" s="965">
        <f>SUM(B28:B34)</f>
        <v>10645</v>
      </c>
      <c r="C35" s="965">
        <f>SUM(C28:C34)</f>
        <v>10610</v>
      </c>
      <c r="D35" s="969">
        <f>SUM(D28:D34)</f>
        <v>16750</v>
      </c>
      <c r="E35" s="965">
        <f>SUM(E28:E34)</f>
        <v>16750</v>
      </c>
    </row>
    <row r="36" spans="1:24" ht="15">
      <c r="A36" s="983" t="s">
        <v>483</v>
      </c>
      <c r="B36" s="984">
        <f>B35-B27</f>
        <v>-612</v>
      </c>
      <c r="C36" s="984">
        <f>C35-C27</f>
        <v>0</v>
      </c>
      <c r="D36" s="984">
        <f>D35-D27</f>
        <v>0</v>
      </c>
      <c r="E36" s="984">
        <f>E35-E27</f>
        <v>0</v>
      </c>
    </row>
    <row r="37" spans="1:24" ht="15">
      <c r="A37" s="84" t="s">
        <v>673</v>
      </c>
      <c r="B37" s="967"/>
      <c r="C37" s="967"/>
      <c r="D37" s="967"/>
      <c r="E37" s="967"/>
    </row>
    <row r="38" spans="1:24" ht="15">
      <c r="A38" s="84"/>
      <c r="B38" s="967"/>
      <c r="C38" s="967"/>
      <c r="D38" s="967"/>
      <c r="E38" s="967"/>
    </row>
    <row r="39" spans="1:24" ht="15">
      <c r="A39" s="84"/>
      <c r="B39" s="967"/>
      <c r="C39" s="967"/>
      <c r="D39" s="967"/>
      <c r="E39" s="967"/>
    </row>
    <row r="40" spans="1:24" ht="15">
      <c r="A40" s="84"/>
      <c r="B40" s="967"/>
      <c r="C40" s="967"/>
      <c r="D40" s="967"/>
      <c r="E40" s="967"/>
    </row>
    <row r="41" spans="1:24" ht="30.75" customHeight="1">
      <c r="A41" s="966"/>
      <c r="B41" s="967"/>
      <c r="C41" s="967"/>
      <c r="D41" s="967"/>
      <c r="E41" s="967"/>
    </row>
    <row r="42" spans="1:24" ht="14.25">
      <c r="A42" s="891"/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</row>
    <row r="43" spans="1:24" ht="14.25">
      <c r="A43" s="891"/>
      <c r="B43" s="890"/>
      <c r="C43" s="890"/>
      <c r="D43" s="890"/>
      <c r="E43" s="890"/>
      <c r="F43" s="890"/>
      <c r="G43" s="890"/>
      <c r="H43" s="890"/>
      <c r="I43" s="890"/>
      <c r="J43" s="890"/>
      <c r="K43" s="890"/>
      <c r="L43" s="890"/>
      <c r="M43" s="890"/>
      <c r="N43" s="890"/>
      <c r="O43" s="890"/>
      <c r="P43" s="890"/>
      <c r="Q43" s="890"/>
      <c r="R43" s="890"/>
      <c r="S43" s="890"/>
      <c r="T43" s="890"/>
      <c r="U43" s="890"/>
      <c r="V43" s="890"/>
      <c r="W43" s="890"/>
      <c r="X43" s="890"/>
    </row>
    <row r="44" spans="1:24" ht="14.25">
      <c r="A44" s="891"/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0"/>
      <c r="M44" s="890"/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0"/>
    </row>
    <row r="45" spans="1:24" ht="14.25">
      <c r="A45" s="891"/>
      <c r="B45" s="890"/>
      <c r="C45" s="890"/>
      <c r="D45" s="890"/>
      <c r="E45" s="890"/>
      <c r="F45" s="890"/>
      <c r="G45" s="890"/>
      <c r="H45" s="890"/>
      <c r="I45" s="890"/>
      <c r="J45" s="890"/>
      <c r="K45" s="890"/>
      <c r="L45" s="890"/>
      <c r="M45" s="890"/>
      <c r="N45" s="890"/>
      <c r="O45" s="890"/>
      <c r="P45" s="890"/>
      <c r="Q45" s="890"/>
      <c r="R45" s="890"/>
      <c r="S45" s="890"/>
      <c r="T45" s="890"/>
      <c r="U45" s="890"/>
      <c r="V45" s="890"/>
      <c r="W45" s="890"/>
      <c r="X45" s="890"/>
    </row>
    <row r="46" spans="1:24" ht="14.25">
      <c r="A46" s="891"/>
      <c r="B46" s="890"/>
      <c r="C46" s="890"/>
      <c r="D46" s="890"/>
      <c r="E46" s="890"/>
      <c r="F46" s="890"/>
      <c r="G46" s="890"/>
      <c r="H46" s="890"/>
      <c r="I46" s="890"/>
      <c r="J46" s="890"/>
      <c r="K46" s="890"/>
      <c r="L46" s="890"/>
      <c r="M46" s="890"/>
      <c r="N46" s="890"/>
      <c r="O46" s="890"/>
      <c r="P46" s="890"/>
      <c r="Q46" s="890"/>
      <c r="R46" s="890"/>
      <c r="S46" s="890"/>
      <c r="T46" s="890"/>
      <c r="U46" s="890"/>
      <c r="V46" s="890"/>
      <c r="W46" s="890"/>
      <c r="X46" s="890"/>
    </row>
    <row r="47" spans="1:24" ht="14.25">
      <c r="A47" s="891"/>
      <c r="B47" s="890"/>
      <c r="C47" s="890"/>
      <c r="D47" s="890"/>
      <c r="E47" s="890"/>
      <c r="F47" s="890"/>
      <c r="G47" s="890"/>
      <c r="H47" s="890"/>
      <c r="I47" s="890"/>
      <c r="J47" s="890"/>
      <c r="K47" s="890"/>
      <c r="L47" s="890"/>
      <c r="M47" s="890"/>
      <c r="N47" s="890"/>
      <c r="O47" s="890"/>
      <c r="P47" s="890"/>
      <c r="Q47" s="890"/>
      <c r="R47" s="890"/>
      <c r="S47" s="890"/>
      <c r="T47" s="890"/>
      <c r="U47" s="890"/>
      <c r="V47" s="890"/>
      <c r="W47" s="890"/>
      <c r="X47" s="890"/>
    </row>
    <row r="48" spans="1:24" ht="14.25">
      <c r="A48" s="891"/>
      <c r="B48" s="890"/>
      <c r="C48" s="890"/>
      <c r="D48" s="890"/>
      <c r="E48" s="890"/>
      <c r="F48" s="890"/>
      <c r="G48" s="890"/>
      <c r="H48" s="890"/>
      <c r="I48" s="890"/>
      <c r="J48" s="890"/>
      <c r="K48" s="890"/>
      <c r="L48" s="890"/>
      <c r="M48" s="890"/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0"/>
    </row>
    <row r="49" spans="1:24" ht="14.25">
      <c r="A49" s="891"/>
      <c r="B49" s="890"/>
      <c r="C49" s="890"/>
      <c r="D49" s="890"/>
      <c r="E49" s="890"/>
      <c r="F49" s="890"/>
      <c r="G49" s="890"/>
      <c r="H49" s="890"/>
      <c r="I49" s="890"/>
      <c r="J49" s="890"/>
      <c r="K49" s="890"/>
      <c r="L49" s="890"/>
      <c r="M49" s="890"/>
      <c r="N49" s="890"/>
      <c r="O49" s="890"/>
      <c r="P49" s="890"/>
      <c r="Q49" s="890"/>
      <c r="R49" s="890"/>
      <c r="S49" s="890"/>
      <c r="T49" s="890"/>
      <c r="U49" s="890"/>
      <c r="V49" s="890"/>
      <c r="W49" s="890"/>
      <c r="X49" s="890"/>
    </row>
    <row r="50" spans="1:24" ht="14.25">
      <c r="A50" s="891"/>
      <c r="B50" s="890"/>
      <c r="C50" s="890"/>
      <c r="D50" s="890"/>
      <c r="E50" s="890"/>
      <c r="F50" s="890"/>
      <c r="G50" s="890"/>
      <c r="H50" s="890"/>
      <c r="I50" s="890"/>
      <c r="J50" s="890"/>
      <c r="K50" s="890"/>
      <c r="L50" s="890"/>
      <c r="M50" s="890"/>
      <c r="N50" s="890"/>
      <c r="O50" s="890"/>
      <c r="P50" s="890"/>
      <c r="Q50" s="890"/>
      <c r="R50" s="890"/>
      <c r="S50" s="890"/>
      <c r="T50" s="890"/>
      <c r="U50" s="890"/>
      <c r="V50" s="890"/>
      <c r="W50" s="890"/>
      <c r="X50" s="890"/>
    </row>
    <row r="51" spans="1:24" ht="14.25">
      <c r="A51" s="891"/>
      <c r="B51" s="890"/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890"/>
      <c r="O51" s="890"/>
      <c r="P51" s="890"/>
      <c r="Q51" s="890"/>
      <c r="R51" s="890"/>
      <c r="S51" s="890"/>
      <c r="T51" s="890"/>
      <c r="U51" s="890"/>
      <c r="V51" s="890"/>
      <c r="W51" s="890"/>
      <c r="X51" s="890"/>
    </row>
    <row r="52" spans="1:24" ht="14.25">
      <c r="A52" s="891"/>
      <c r="B52" s="890"/>
      <c r="C52" s="890"/>
      <c r="D52" s="890"/>
      <c r="E52" s="890"/>
      <c r="F52" s="890"/>
      <c r="G52" s="890"/>
      <c r="H52" s="890"/>
      <c r="I52" s="890"/>
      <c r="J52" s="890"/>
      <c r="K52" s="890"/>
      <c r="L52" s="890"/>
      <c r="M52" s="890"/>
      <c r="N52" s="890"/>
      <c r="O52" s="890"/>
      <c r="P52" s="890"/>
      <c r="Q52" s="890"/>
      <c r="R52" s="890"/>
      <c r="S52" s="890"/>
      <c r="T52" s="890"/>
      <c r="U52" s="890"/>
      <c r="V52" s="890"/>
      <c r="W52" s="890"/>
      <c r="X52" s="890"/>
    </row>
    <row r="53" spans="1:24" ht="14.25">
      <c r="A53" s="891"/>
      <c r="B53" s="890"/>
      <c r="C53" s="890"/>
      <c r="D53" s="890"/>
      <c r="E53" s="890"/>
      <c r="F53" s="890"/>
      <c r="G53" s="890"/>
      <c r="H53" s="890"/>
      <c r="I53" s="890"/>
      <c r="J53" s="890"/>
      <c r="K53" s="890"/>
      <c r="L53" s="890"/>
      <c r="M53" s="890"/>
      <c r="N53" s="890"/>
      <c r="O53" s="890"/>
      <c r="P53" s="890"/>
      <c r="Q53" s="890"/>
      <c r="R53" s="890"/>
      <c r="S53" s="890"/>
      <c r="T53" s="890"/>
      <c r="U53" s="890"/>
      <c r="V53" s="890"/>
      <c r="W53" s="890"/>
      <c r="X53" s="890"/>
    </row>
    <row r="54" spans="1:24" ht="14.25">
      <c r="A54" s="893"/>
      <c r="B54" s="890"/>
      <c r="C54" s="890"/>
      <c r="D54" s="890"/>
      <c r="E54" s="890"/>
      <c r="F54" s="890"/>
      <c r="G54" s="890"/>
      <c r="H54" s="890"/>
      <c r="I54" s="890"/>
      <c r="J54" s="890"/>
      <c r="K54" s="890"/>
      <c r="L54" s="890"/>
      <c r="M54" s="890"/>
      <c r="N54" s="890"/>
      <c r="O54" s="890"/>
      <c r="P54" s="890"/>
      <c r="Q54" s="890"/>
      <c r="R54" s="890"/>
      <c r="S54" s="890"/>
      <c r="T54" s="890"/>
      <c r="U54" s="890"/>
      <c r="V54" s="890"/>
      <c r="W54" s="890"/>
      <c r="X54" s="890"/>
    </row>
    <row r="55" spans="1:24" ht="14.25">
      <c r="A55" s="891"/>
      <c r="B55" s="890"/>
      <c r="C55" s="890"/>
      <c r="D55" s="890"/>
      <c r="E55" s="890"/>
      <c r="F55" s="890"/>
      <c r="G55" s="890"/>
      <c r="H55" s="890"/>
      <c r="I55" s="890"/>
      <c r="J55" s="890"/>
      <c r="K55" s="890"/>
      <c r="L55" s="890"/>
      <c r="M55" s="890"/>
      <c r="N55" s="890"/>
      <c r="O55" s="890"/>
      <c r="P55" s="890"/>
      <c r="Q55" s="890"/>
      <c r="R55" s="890"/>
      <c r="S55" s="890"/>
      <c r="T55" s="890"/>
      <c r="U55" s="890"/>
      <c r="V55" s="890"/>
      <c r="W55" s="890"/>
      <c r="X55" s="890"/>
    </row>
    <row r="56" spans="1:24" ht="14.25">
      <c r="A56" s="86"/>
    </row>
  </sheetData>
  <pageMargins left="0.78" right="0.31496062992125984" top="0.51181102362204722" bottom="0.78740157480314965" header="0.31496062992125984" footer="0.31496062992125984"/>
  <pageSetup paperSize="9" scale="80" firstPageNumber="25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72"/>
  <sheetViews>
    <sheetView zoomScaleNormal="100" workbookViewId="0">
      <selection activeCell="E146" sqref="E146"/>
    </sheetView>
  </sheetViews>
  <sheetFormatPr defaultRowHeight="12.75"/>
  <cols>
    <col min="2" max="2" width="8.7109375" customWidth="1"/>
    <col min="3" max="3" width="7.85546875" customWidth="1"/>
    <col min="4" max="4" width="8.85546875" customWidth="1"/>
    <col min="5" max="5" width="67" customWidth="1"/>
    <col min="6" max="6" width="11.7109375" customWidth="1"/>
    <col min="7" max="7" width="11.140625" customWidth="1"/>
    <col min="8" max="9" width="11.85546875" customWidth="1"/>
    <col min="10" max="10" width="11.5703125" customWidth="1"/>
    <col min="11" max="11" width="13.28515625" customWidth="1"/>
    <col min="12" max="12" width="8" hidden="1" customWidth="1"/>
    <col min="13" max="13" width="12.140625" customWidth="1"/>
    <col min="14" max="14" width="12" customWidth="1"/>
    <col min="15" max="15" width="11.85546875" customWidth="1"/>
    <col min="17" max="17" width="9.140625" customWidth="1"/>
  </cols>
  <sheetData>
    <row r="1" spans="1:15" ht="15.75" customHeight="1">
      <c r="A1" s="1013">
        <v>5</v>
      </c>
      <c r="B1" s="46"/>
      <c r="C1" s="46"/>
      <c r="D1" s="46"/>
      <c r="E1" s="46"/>
      <c r="F1" s="46"/>
      <c r="G1" s="46"/>
      <c r="H1" s="46"/>
      <c r="I1" s="46"/>
      <c r="J1" s="46"/>
      <c r="K1" s="162" t="s">
        <v>417</v>
      </c>
      <c r="L1" s="46"/>
      <c r="M1" s="46"/>
    </row>
    <row r="2" spans="1:15" ht="15.75" customHeight="1">
      <c r="A2" s="1013"/>
      <c r="E2" s="2"/>
      <c r="F2" s="2"/>
      <c r="G2" s="2"/>
      <c r="H2" s="2"/>
      <c r="I2" s="2"/>
      <c r="J2" s="2"/>
      <c r="K2" s="2"/>
      <c r="L2" s="2"/>
      <c r="M2" s="11"/>
      <c r="N2" s="9"/>
      <c r="O2" s="2"/>
    </row>
    <row r="3" spans="1:15" ht="11.25" customHeight="1">
      <c r="A3" s="1013"/>
      <c r="B3" s="25"/>
      <c r="C3" s="25"/>
      <c r="D3" s="25"/>
      <c r="E3" s="25"/>
      <c r="F3" s="42"/>
      <c r="G3" s="25"/>
      <c r="H3" s="25"/>
      <c r="I3" s="36"/>
      <c r="J3" s="52"/>
      <c r="K3" s="42"/>
      <c r="L3" s="39"/>
      <c r="M3" s="25"/>
      <c r="N3" s="25"/>
    </row>
    <row r="4" spans="1:15" ht="23.25">
      <c r="A4" s="1013"/>
      <c r="B4" s="1028" t="s">
        <v>1</v>
      </c>
      <c r="C4" s="1028"/>
      <c r="D4" s="1028"/>
      <c r="E4" s="1028"/>
      <c r="F4" s="1028"/>
      <c r="G4" s="1028"/>
      <c r="H4" s="1028"/>
      <c r="I4" s="1028"/>
      <c r="J4" s="1028"/>
      <c r="K4" s="1028"/>
      <c r="L4" s="35"/>
      <c r="M4" s="35"/>
      <c r="N4" s="35"/>
    </row>
    <row r="5" spans="1:15" ht="15.75" customHeight="1">
      <c r="A5" s="1013"/>
      <c r="B5" s="10"/>
      <c r="C5" s="10"/>
      <c r="D5" s="10"/>
      <c r="E5" s="10"/>
      <c r="F5" s="43"/>
      <c r="G5" s="10"/>
      <c r="H5" s="10"/>
      <c r="I5" s="38"/>
      <c r="J5" s="54"/>
      <c r="K5" s="43"/>
      <c r="L5" s="40"/>
      <c r="M5" s="10"/>
      <c r="N5" s="10"/>
    </row>
    <row r="6" spans="1:15" ht="13.5" customHeight="1">
      <c r="A6" s="1013"/>
      <c r="I6" s="1"/>
      <c r="J6" s="1"/>
      <c r="K6" s="1" t="s">
        <v>2</v>
      </c>
      <c r="M6" s="1"/>
    </row>
    <row r="7" spans="1:15" ht="14.25" customHeight="1">
      <c r="A7" s="1013"/>
      <c r="B7" s="163"/>
      <c r="C7" s="163"/>
      <c r="D7" s="1029" t="s">
        <v>427</v>
      </c>
      <c r="E7" s="164"/>
      <c r="F7" s="1023" t="s">
        <v>484</v>
      </c>
      <c r="G7" s="165" t="s">
        <v>71</v>
      </c>
      <c r="H7" s="166" t="s">
        <v>412</v>
      </c>
      <c r="I7" s="88" t="s">
        <v>413</v>
      </c>
      <c r="J7" s="88" t="s">
        <v>388</v>
      </c>
      <c r="K7" s="985" t="s">
        <v>71</v>
      </c>
      <c r="L7" s="89" t="s">
        <v>406</v>
      </c>
    </row>
    <row r="8" spans="1:15" ht="14.25">
      <c r="A8" s="1013"/>
      <c r="B8" s="1027" t="s">
        <v>415</v>
      </c>
      <c r="C8" s="1027" t="s">
        <v>414</v>
      </c>
      <c r="D8" s="1030"/>
      <c r="E8" s="167"/>
      <c r="F8" s="1024"/>
      <c r="G8" s="168" t="s">
        <v>69</v>
      </c>
      <c r="H8" s="169" t="s">
        <v>4</v>
      </c>
      <c r="I8" s="90" t="s">
        <v>367</v>
      </c>
      <c r="J8" s="90" t="s">
        <v>389</v>
      </c>
      <c r="K8" s="986" t="s">
        <v>69</v>
      </c>
      <c r="L8" s="91" t="s">
        <v>611</v>
      </c>
    </row>
    <row r="9" spans="1:15" ht="14.25">
      <c r="A9" s="1013"/>
      <c r="B9" s="1027"/>
      <c r="C9" s="1027"/>
      <c r="D9" s="1031"/>
      <c r="E9" s="167"/>
      <c r="F9" s="1025"/>
      <c r="G9" s="170" t="s">
        <v>390</v>
      </c>
      <c r="H9" s="169" t="s">
        <v>410</v>
      </c>
      <c r="I9" s="171" t="s">
        <v>411</v>
      </c>
      <c r="J9" s="171">
        <v>2015</v>
      </c>
      <c r="K9" s="94" t="s">
        <v>392</v>
      </c>
      <c r="L9" s="95"/>
    </row>
    <row r="10" spans="1:15" ht="12.75" customHeight="1">
      <c r="A10" s="1013"/>
      <c r="B10" s="172"/>
      <c r="C10" s="172"/>
      <c r="D10" s="173"/>
      <c r="E10" s="174" t="s">
        <v>6</v>
      </c>
      <c r="F10" s="175">
        <v>581883</v>
      </c>
      <c r="G10" s="176">
        <v>546180</v>
      </c>
      <c r="H10" s="177">
        <v>552257</v>
      </c>
      <c r="I10" s="177">
        <f>I11+I17+I19+I33+I35</f>
        <v>593614</v>
      </c>
      <c r="J10" s="178">
        <v>557000</v>
      </c>
      <c r="K10" s="179">
        <f>K11+K17+K19+K33+K35</f>
        <v>573512</v>
      </c>
      <c r="L10" s="180">
        <v>27332</v>
      </c>
      <c r="M10" s="3"/>
    </row>
    <row r="11" spans="1:15" ht="15">
      <c r="A11" s="1013"/>
      <c r="B11" s="181"/>
      <c r="C11" s="181"/>
      <c r="D11" s="182" t="s">
        <v>7</v>
      </c>
      <c r="E11" s="183" t="s">
        <v>8</v>
      </c>
      <c r="F11" s="184">
        <v>252672</v>
      </c>
      <c r="G11" s="185">
        <v>237500</v>
      </c>
      <c r="H11" s="186">
        <v>242896</v>
      </c>
      <c r="I11" s="186">
        <f>SUM(I12:I16)</f>
        <v>261557</v>
      </c>
      <c r="J11" s="187">
        <f>SUM(J12:J16)</f>
        <v>238500</v>
      </c>
      <c r="K11" s="187">
        <f>SUM(K12:K16)</f>
        <v>253900</v>
      </c>
      <c r="L11" s="101">
        <v>16400</v>
      </c>
    </row>
    <row r="12" spans="1:15" ht="14.25">
      <c r="A12" s="1013"/>
      <c r="B12" s="188"/>
      <c r="C12" s="188">
        <v>1111</v>
      </c>
      <c r="D12" s="189"/>
      <c r="E12" s="190" t="s">
        <v>9</v>
      </c>
      <c r="F12" s="191">
        <v>114674</v>
      </c>
      <c r="G12" s="191">
        <v>112700</v>
      </c>
      <c r="H12" s="192">
        <v>112700</v>
      </c>
      <c r="I12" s="193">
        <v>117926</v>
      </c>
      <c r="J12" s="194">
        <v>115000</v>
      </c>
      <c r="K12" s="194">
        <v>123000</v>
      </c>
      <c r="L12" s="195">
        <v>10300</v>
      </c>
    </row>
    <row r="13" spans="1:15" ht="14.25">
      <c r="A13" s="1013"/>
      <c r="B13" s="188"/>
      <c r="C13" s="188">
        <v>1112</v>
      </c>
      <c r="D13" s="189"/>
      <c r="E13" s="196" t="s">
        <v>137</v>
      </c>
      <c r="F13" s="191">
        <v>9088</v>
      </c>
      <c r="G13" s="191">
        <v>7500</v>
      </c>
      <c r="H13" s="192">
        <v>7500</v>
      </c>
      <c r="I13" s="193">
        <v>8169</v>
      </c>
      <c r="J13" s="193">
        <v>4000</v>
      </c>
      <c r="K13" s="193">
        <v>6000</v>
      </c>
      <c r="L13" s="195">
        <v>-1500</v>
      </c>
    </row>
    <row r="14" spans="1:15" ht="14.25">
      <c r="A14" s="1013"/>
      <c r="B14" s="188"/>
      <c r="C14" s="188">
        <v>1113</v>
      </c>
      <c r="D14" s="189"/>
      <c r="E14" s="196" t="s">
        <v>10</v>
      </c>
      <c r="F14" s="191">
        <v>11457</v>
      </c>
      <c r="G14" s="191">
        <v>11300</v>
      </c>
      <c r="H14" s="192">
        <v>11300</v>
      </c>
      <c r="I14" s="193">
        <v>12657</v>
      </c>
      <c r="J14" s="193">
        <v>12000</v>
      </c>
      <c r="K14" s="193">
        <v>11600</v>
      </c>
      <c r="L14" s="86"/>
    </row>
    <row r="15" spans="1:15" ht="14.25">
      <c r="A15" s="1013"/>
      <c r="B15" s="188"/>
      <c r="C15" s="188">
        <v>1121</v>
      </c>
      <c r="D15" s="189"/>
      <c r="E15" s="196" t="s">
        <v>11</v>
      </c>
      <c r="F15" s="191">
        <v>112542</v>
      </c>
      <c r="G15" s="191">
        <v>106000</v>
      </c>
      <c r="H15" s="192">
        <v>106000</v>
      </c>
      <c r="I15" s="193">
        <v>122805</v>
      </c>
      <c r="J15" s="193">
        <v>103000</v>
      </c>
      <c r="K15" s="193">
        <v>113300</v>
      </c>
      <c r="L15" s="195">
        <v>7300</v>
      </c>
    </row>
    <row r="16" spans="1:15" ht="14.25">
      <c r="A16" s="1013"/>
      <c r="B16" s="188"/>
      <c r="C16" s="188">
        <v>1122</v>
      </c>
      <c r="D16" s="189"/>
      <c r="E16" s="197" t="s">
        <v>12</v>
      </c>
      <c r="F16" s="191">
        <v>4911</v>
      </c>
      <c r="G16" s="191" t="s">
        <v>0</v>
      </c>
      <c r="H16" s="192">
        <v>5396</v>
      </c>
      <c r="I16" s="193" t="s">
        <v>0</v>
      </c>
      <c r="J16" s="193">
        <v>4500</v>
      </c>
      <c r="K16" s="193" t="s">
        <v>0</v>
      </c>
      <c r="L16" s="86" t="s">
        <v>67</v>
      </c>
    </row>
    <row r="17" spans="1:13" ht="15">
      <c r="A17" s="1013"/>
      <c r="B17" s="181"/>
      <c r="C17" s="181"/>
      <c r="D17" s="198" t="s">
        <v>7</v>
      </c>
      <c r="E17" s="199" t="s">
        <v>13</v>
      </c>
      <c r="F17" s="200">
        <v>240613</v>
      </c>
      <c r="G17" s="200">
        <v>233000</v>
      </c>
      <c r="H17" s="201">
        <v>233000</v>
      </c>
      <c r="I17" s="202">
        <f>I18</f>
        <v>252525</v>
      </c>
      <c r="J17" s="202">
        <v>237000</v>
      </c>
      <c r="K17" s="202">
        <f>K18</f>
        <v>244000</v>
      </c>
      <c r="L17" s="195">
        <v>11000</v>
      </c>
    </row>
    <row r="18" spans="1:13" ht="14.25">
      <c r="A18" s="1013"/>
      <c r="B18" s="181"/>
      <c r="C18" s="181">
        <v>1211</v>
      </c>
      <c r="D18" s="203"/>
      <c r="E18" s="204" t="s">
        <v>14</v>
      </c>
      <c r="F18" s="205">
        <v>240613</v>
      </c>
      <c r="G18" s="205">
        <v>233000</v>
      </c>
      <c r="H18" s="206">
        <v>233000</v>
      </c>
      <c r="I18" s="207">
        <v>252525</v>
      </c>
      <c r="J18" s="207">
        <v>237000</v>
      </c>
      <c r="K18" s="207">
        <v>244000</v>
      </c>
      <c r="L18" s="86" t="s">
        <v>67</v>
      </c>
    </row>
    <row r="19" spans="1:13" ht="15">
      <c r="A19" s="1013"/>
      <c r="B19" s="181"/>
      <c r="C19" s="181"/>
      <c r="D19" s="208"/>
      <c r="E19" s="209" t="s">
        <v>15</v>
      </c>
      <c r="F19" s="210">
        <v>46787</v>
      </c>
      <c r="G19" s="210">
        <v>35180</v>
      </c>
      <c r="H19" s="211">
        <v>35861</v>
      </c>
      <c r="I19" s="211">
        <f>SUM(I20:I32)</f>
        <v>37972</v>
      </c>
      <c r="J19" s="212">
        <v>41000</v>
      </c>
      <c r="K19" s="202">
        <f>SUM(K20:K32)</f>
        <v>34112</v>
      </c>
      <c r="L19" s="897">
        <v>-1068</v>
      </c>
      <c r="M19" t="s">
        <v>67</v>
      </c>
    </row>
    <row r="20" spans="1:13" ht="14.25">
      <c r="A20" s="1013"/>
      <c r="B20" s="181"/>
      <c r="C20" s="181">
        <v>1332</v>
      </c>
      <c r="D20" s="203" t="s">
        <v>16</v>
      </c>
      <c r="E20" s="204" t="s">
        <v>17</v>
      </c>
      <c r="F20" s="213">
        <v>2</v>
      </c>
      <c r="G20" s="213" t="s">
        <v>0</v>
      </c>
      <c r="H20" s="214">
        <v>0</v>
      </c>
      <c r="I20" s="215">
        <v>0</v>
      </c>
      <c r="J20" s="215"/>
      <c r="K20" s="207">
        <v>0</v>
      </c>
      <c r="L20" s="86"/>
    </row>
    <row r="21" spans="1:13" ht="14.25">
      <c r="A21" s="1013"/>
      <c r="B21" s="181"/>
      <c r="C21" s="181">
        <v>1334</v>
      </c>
      <c r="D21" s="203" t="s">
        <v>16</v>
      </c>
      <c r="E21" s="204" t="s">
        <v>18</v>
      </c>
      <c r="F21" s="205">
        <v>20</v>
      </c>
      <c r="G21" s="205">
        <v>30</v>
      </c>
      <c r="H21" s="206">
        <v>30</v>
      </c>
      <c r="I21" s="207">
        <v>70</v>
      </c>
      <c r="J21" s="207"/>
      <c r="K21" s="207">
        <v>10</v>
      </c>
      <c r="L21" s="86" t="s">
        <v>67</v>
      </c>
    </row>
    <row r="22" spans="1:13" ht="14.25">
      <c r="A22" s="1013"/>
      <c r="B22" s="181"/>
      <c r="C22" s="181">
        <v>1335</v>
      </c>
      <c r="D22" s="203"/>
      <c r="E22" s="204" t="s">
        <v>358</v>
      </c>
      <c r="F22" s="205">
        <v>2</v>
      </c>
      <c r="G22" s="205" t="s">
        <v>0</v>
      </c>
      <c r="H22" s="206">
        <v>0</v>
      </c>
      <c r="I22" s="207">
        <v>2</v>
      </c>
      <c r="J22" s="207"/>
      <c r="K22" s="207">
        <v>2</v>
      </c>
      <c r="L22" s="86"/>
    </row>
    <row r="23" spans="1:13" ht="14.25">
      <c r="A23" s="1013"/>
      <c r="B23" s="181"/>
      <c r="C23" s="181">
        <v>1340</v>
      </c>
      <c r="D23" s="203" t="s">
        <v>7</v>
      </c>
      <c r="E23" s="204" t="s">
        <v>19</v>
      </c>
      <c r="F23" s="205">
        <v>21673</v>
      </c>
      <c r="G23" s="205">
        <v>21500</v>
      </c>
      <c r="H23" s="206">
        <v>21500</v>
      </c>
      <c r="I23" s="207">
        <v>21500</v>
      </c>
      <c r="J23" s="207"/>
      <c r="K23" s="207">
        <v>21500</v>
      </c>
      <c r="L23" s="86"/>
    </row>
    <row r="24" spans="1:13" ht="14.25">
      <c r="A24" s="1013"/>
      <c r="B24" s="181"/>
      <c r="C24" s="181">
        <v>1341</v>
      </c>
      <c r="D24" s="203" t="s">
        <v>7</v>
      </c>
      <c r="E24" s="204" t="s">
        <v>20</v>
      </c>
      <c r="F24" s="205">
        <v>1311</v>
      </c>
      <c r="G24" s="205">
        <v>1300</v>
      </c>
      <c r="H24" s="206">
        <v>1300</v>
      </c>
      <c r="I24" s="206">
        <v>1300</v>
      </c>
      <c r="J24" s="207"/>
      <c r="K24" s="207">
        <v>1300</v>
      </c>
      <c r="L24" s="86" t="s">
        <v>67</v>
      </c>
      <c r="M24" t="s">
        <v>67</v>
      </c>
    </row>
    <row r="25" spans="1:13" ht="14.25">
      <c r="A25" s="1013"/>
      <c r="B25" s="181"/>
      <c r="C25" s="181">
        <v>1342</v>
      </c>
      <c r="D25" s="203" t="s">
        <v>7</v>
      </c>
      <c r="E25" s="204" t="s">
        <v>21</v>
      </c>
      <c r="F25" s="205">
        <v>290</v>
      </c>
      <c r="G25" s="205">
        <v>250</v>
      </c>
      <c r="H25" s="206">
        <v>250</v>
      </c>
      <c r="I25" s="207">
        <v>300</v>
      </c>
      <c r="J25" s="207"/>
      <c r="K25" s="207">
        <v>300</v>
      </c>
      <c r="L25" s="86"/>
    </row>
    <row r="26" spans="1:13" ht="14.25">
      <c r="A26" s="1013"/>
      <c r="B26" s="181"/>
      <c r="C26" s="181">
        <v>1343</v>
      </c>
      <c r="D26" s="203" t="s">
        <v>22</v>
      </c>
      <c r="E26" s="204" t="s">
        <v>23</v>
      </c>
      <c r="F26" s="205">
        <v>1835</v>
      </c>
      <c r="G26" s="205">
        <v>1500</v>
      </c>
      <c r="H26" s="206">
        <v>1500</v>
      </c>
      <c r="I26" s="207">
        <v>2000</v>
      </c>
      <c r="J26" s="207"/>
      <c r="K26" s="207">
        <v>1500</v>
      </c>
      <c r="L26" s="86"/>
      <c r="M26" t="s">
        <v>67</v>
      </c>
    </row>
    <row r="27" spans="1:13" ht="14.25">
      <c r="A27" s="1013"/>
      <c r="B27" s="181"/>
      <c r="C27" s="181">
        <v>1345</v>
      </c>
      <c r="D27" s="203" t="s">
        <v>7</v>
      </c>
      <c r="E27" s="204" t="s">
        <v>24</v>
      </c>
      <c r="F27" s="205">
        <v>224</v>
      </c>
      <c r="G27" s="205">
        <v>200</v>
      </c>
      <c r="H27" s="206">
        <v>200</v>
      </c>
      <c r="I27" s="207">
        <v>200</v>
      </c>
      <c r="J27" s="207"/>
      <c r="K27" s="207">
        <v>200</v>
      </c>
      <c r="L27" s="86"/>
    </row>
    <row r="28" spans="1:13" ht="14.25">
      <c r="A28" s="1013"/>
      <c r="B28" s="181"/>
      <c r="C28" s="181">
        <v>1347</v>
      </c>
      <c r="D28" s="203" t="s">
        <v>7</v>
      </c>
      <c r="E28" s="204" t="s">
        <v>25</v>
      </c>
      <c r="F28" s="216">
        <v>713</v>
      </c>
      <c r="G28" s="216" t="s">
        <v>0</v>
      </c>
      <c r="H28" s="217" t="s">
        <v>0</v>
      </c>
      <c r="I28" s="218" t="s">
        <v>0</v>
      </c>
      <c r="J28" s="218"/>
      <c r="K28" s="207" t="s">
        <v>0</v>
      </c>
      <c r="L28" s="86" t="s">
        <v>67</v>
      </c>
      <c r="M28" t="s">
        <v>67</v>
      </c>
    </row>
    <row r="29" spans="1:13" ht="14.25">
      <c r="A29" s="1013"/>
      <c r="B29" s="181"/>
      <c r="C29" s="181">
        <v>1351</v>
      </c>
      <c r="D29" s="203" t="s">
        <v>7</v>
      </c>
      <c r="E29" s="204" t="s">
        <v>139</v>
      </c>
      <c r="F29" s="216">
        <v>2340</v>
      </c>
      <c r="G29" s="216">
        <v>1000</v>
      </c>
      <c r="H29" s="217">
        <v>1000</v>
      </c>
      <c r="I29" s="218">
        <v>1500</v>
      </c>
      <c r="J29" s="218"/>
      <c r="K29" s="207">
        <v>1000</v>
      </c>
      <c r="L29" s="86"/>
    </row>
    <row r="30" spans="1:13" ht="14.25">
      <c r="A30" s="1013"/>
      <c r="B30" s="181"/>
      <c r="C30" s="181">
        <v>1353</v>
      </c>
      <c r="D30" s="219" t="s">
        <v>22</v>
      </c>
      <c r="E30" s="204" t="s">
        <v>26</v>
      </c>
      <c r="F30" s="216">
        <v>1179</v>
      </c>
      <c r="G30" s="216">
        <v>1400</v>
      </c>
      <c r="H30" s="217">
        <v>1400</v>
      </c>
      <c r="I30" s="218">
        <v>1300</v>
      </c>
      <c r="J30" s="218"/>
      <c r="K30" s="207">
        <v>1300</v>
      </c>
      <c r="L30" s="86"/>
    </row>
    <row r="31" spans="1:13" ht="14.25">
      <c r="A31" s="1013"/>
      <c r="B31" s="181"/>
      <c r="C31" s="181">
        <v>1355</v>
      </c>
      <c r="D31" s="219" t="s">
        <v>7</v>
      </c>
      <c r="E31" s="204" t="s">
        <v>142</v>
      </c>
      <c r="F31" s="216">
        <v>17163</v>
      </c>
      <c r="G31" s="216">
        <v>8000</v>
      </c>
      <c r="H31" s="217">
        <v>8681</v>
      </c>
      <c r="I31" s="218">
        <v>9800</v>
      </c>
      <c r="J31" s="218"/>
      <c r="K31" s="207">
        <v>7000</v>
      </c>
      <c r="L31" s="195">
        <v>-1000</v>
      </c>
    </row>
    <row r="32" spans="1:13" ht="14.25">
      <c r="A32" s="1013"/>
      <c r="B32" s="181"/>
      <c r="C32" s="181">
        <v>1359</v>
      </c>
      <c r="D32" s="219"/>
      <c r="E32" s="204" t="s">
        <v>359</v>
      </c>
      <c r="F32" s="220">
        <v>35</v>
      </c>
      <c r="G32" s="216" t="s">
        <v>0</v>
      </c>
      <c r="H32" s="217"/>
      <c r="I32" s="218">
        <v>0</v>
      </c>
      <c r="J32" s="218"/>
      <c r="K32" s="207">
        <v>0</v>
      </c>
      <c r="L32" s="86"/>
    </row>
    <row r="33" spans="1:13" ht="15">
      <c r="A33" s="1013"/>
      <c r="B33" s="181"/>
      <c r="C33" s="181"/>
      <c r="D33" s="221" t="s">
        <v>7</v>
      </c>
      <c r="E33" s="199" t="s">
        <v>27</v>
      </c>
      <c r="F33" s="222">
        <v>14563</v>
      </c>
      <c r="G33" s="222">
        <v>13000</v>
      </c>
      <c r="H33" s="223">
        <v>13000</v>
      </c>
      <c r="I33" s="224">
        <f>I34</f>
        <v>14000</v>
      </c>
      <c r="J33" s="224">
        <v>13000</v>
      </c>
      <c r="K33" s="202">
        <f>K34</f>
        <v>14000</v>
      </c>
      <c r="L33" s="195">
        <v>1000</v>
      </c>
    </row>
    <row r="34" spans="1:13" ht="14.25">
      <c r="A34" s="1013"/>
      <c r="B34" s="181"/>
      <c r="C34" s="181">
        <v>1361</v>
      </c>
      <c r="D34" s="203"/>
      <c r="E34" s="204" t="s">
        <v>28</v>
      </c>
      <c r="F34" s="216">
        <v>14563</v>
      </c>
      <c r="G34" s="216">
        <v>13000</v>
      </c>
      <c r="H34" s="217">
        <v>13000</v>
      </c>
      <c r="I34" s="218">
        <v>14000</v>
      </c>
      <c r="J34" s="218">
        <v>13000</v>
      </c>
      <c r="K34" s="207">
        <v>14000</v>
      </c>
      <c r="L34" s="86"/>
    </row>
    <row r="35" spans="1:13" ht="15">
      <c r="A35" s="1013"/>
      <c r="B35" s="181"/>
      <c r="C35" s="181"/>
      <c r="D35" s="225" t="s">
        <v>7</v>
      </c>
      <c r="E35" s="199" t="s">
        <v>29</v>
      </c>
      <c r="F35" s="222">
        <v>27248</v>
      </c>
      <c r="G35" s="222">
        <v>27500</v>
      </c>
      <c r="H35" s="223">
        <v>27500</v>
      </c>
      <c r="I35" s="224">
        <f>I36</f>
        <v>27560</v>
      </c>
      <c r="J35" s="224">
        <v>27500</v>
      </c>
      <c r="K35" s="202">
        <f>K36</f>
        <v>27500</v>
      </c>
      <c r="L35" s="86"/>
    </row>
    <row r="36" spans="1:13" ht="14.25">
      <c r="A36" s="1013"/>
      <c r="B36" s="181"/>
      <c r="C36" s="181">
        <v>1511</v>
      </c>
      <c r="D36" s="203"/>
      <c r="E36" s="204" t="s">
        <v>510</v>
      </c>
      <c r="F36" s="216">
        <v>27248</v>
      </c>
      <c r="G36" s="216">
        <v>27500</v>
      </c>
      <c r="H36" s="217">
        <v>27500</v>
      </c>
      <c r="I36" s="218">
        <v>27560</v>
      </c>
      <c r="J36" s="218">
        <v>27500</v>
      </c>
      <c r="K36" s="207">
        <v>27500</v>
      </c>
      <c r="L36" s="86"/>
    </row>
    <row r="37" spans="1:13" ht="12.75" customHeight="1">
      <c r="A37" s="1013"/>
      <c r="B37" s="226"/>
      <c r="C37" s="226"/>
      <c r="D37" s="227"/>
      <c r="E37" s="174" t="s">
        <v>30</v>
      </c>
      <c r="F37" s="176">
        <v>48305</v>
      </c>
      <c r="G37" s="176">
        <v>21288</v>
      </c>
      <c r="H37" s="177">
        <v>25344</v>
      </c>
      <c r="I37" s="228">
        <f>I38+I58+I69+I73+I84+I90</f>
        <v>27067</v>
      </c>
      <c r="J37" s="228">
        <v>20000</v>
      </c>
      <c r="K37" s="229">
        <f>K38+K58+K69+K73+K90</f>
        <v>20706</v>
      </c>
      <c r="L37" s="101">
        <f>K37-G37</f>
        <v>-582</v>
      </c>
      <c r="M37" s="3"/>
    </row>
    <row r="38" spans="1:13" ht="15">
      <c r="A38" s="1013"/>
      <c r="B38" s="181"/>
      <c r="C38" s="230"/>
      <c r="D38" s="231"/>
      <c r="E38" s="232" t="s">
        <v>31</v>
      </c>
      <c r="F38" s="185">
        <v>12779</v>
      </c>
      <c r="G38" s="185">
        <v>12315</v>
      </c>
      <c r="H38" s="186">
        <v>12433</v>
      </c>
      <c r="I38" s="233">
        <f>SUM(I39:I57)</f>
        <v>11832</v>
      </c>
      <c r="J38" s="233">
        <v>15000</v>
      </c>
      <c r="K38" s="202">
        <f>SUM(K39:K57)</f>
        <v>12302</v>
      </c>
      <c r="L38" s="86"/>
    </row>
    <row r="39" spans="1:13" ht="14.25">
      <c r="A39" s="1013"/>
      <c r="B39" s="188">
        <v>1014</v>
      </c>
      <c r="C39" s="188">
        <v>2111</v>
      </c>
      <c r="D39" s="189" t="s">
        <v>16</v>
      </c>
      <c r="E39" s="234" t="s">
        <v>32</v>
      </c>
      <c r="F39" s="235">
        <v>438</v>
      </c>
      <c r="G39" s="235">
        <v>400</v>
      </c>
      <c r="H39" s="236">
        <v>400</v>
      </c>
      <c r="I39" s="237">
        <v>440</v>
      </c>
      <c r="J39" s="237"/>
      <c r="K39" s="193">
        <v>440</v>
      </c>
      <c r="L39" s="86"/>
    </row>
    <row r="40" spans="1:13" ht="14.25">
      <c r="A40" s="1013"/>
      <c r="B40" s="188">
        <v>2219</v>
      </c>
      <c r="C40" s="188">
        <v>2111</v>
      </c>
      <c r="D40" s="189" t="s">
        <v>33</v>
      </c>
      <c r="E40" s="196" t="s">
        <v>34</v>
      </c>
      <c r="F40" s="191">
        <v>7130</v>
      </c>
      <c r="G40" s="191">
        <v>5500</v>
      </c>
      <c r="H40" s="238">
        <v>5500</v>
      </c>
      <c r="I40" s="193">
        <v>5500</v>
      </c>
      <c r="J40" s="193"/>
      <c r="K40" s="193">
        <v>5500</v>
      </c>
      <c r="L40" s="86"/>
    </row>
    <row r="41" spans="1:13" ht="14.25">
      <c r="A41" s="1013"/>
      <c r="B41" s="188">
        <v>2219</v>
      </c>
      <c r="C41" s="188">
        <v>2111</v>
      </c>
      <c r="D41" s="189" t="s">
        <v>39</v>
      </c>
      <c r="E41" s="196" t="s">
        <v>488</v>
      </c>
      <c r="F41" s="191" t="s">
        <v>0</v>
      </c>
      <c r="G41" s="191">
        <v>1700</v>
      </c>
      <c r="H41" s="238">
        <v>1700</v>
      </c>
      <c r="I41" s="193">
        <v>1186</v>
      </c>
      <c r="J41" s="193"/>
      <c r="K41" s="193">
        <v>1500</v>
      </c>
      <c r="L41" s="86"/>
    </row>
    <row r="42" spans="1:13" ht="14.25">
      <c r="A42" s="1013"/>
      <c r="B42" s="188">
        <v>2229</v>
      </c>
      <c r="C42" s="188">
        <v>2111</v>
      </c>
      <c r="D42" s="189" t="s">
        <v>35</v>
      </c>
      <c r="E42" s="196" t="s">
        <v>375</v>
      </c>
      <c r="F42" s="191">
        <v>68</v>
      </c>
      <c r="G42" s="191" t="s">
        <v>0</v>
      </c>
      <c r="H42" s="238" t="s">
        <v>0</v>
      </c>
      <c r="I42" s="193" t="s">
        <v>0</v>
      </c>
      <c r="J42" s="193"/>
      <c r="K42" s="193" t="s">
        <v>0</v>
      </c>
      <c r="L42" s="86"/>
    </row>
    <row r="43" spans="1:13" ht="14.25">
      <c r="A43" s="1013"/>
      <c r="B43" s="900">
        <v>3319</v>
      </c>
      <c r="C43" s="900">
        <v>2111</v>
      </c>
      <c r="D43" s="929" t="s">
        <v>88</v>
      </c>
      <c r="E43" s="930" t="s">
        <v>376</v>
      </c>
      <c r="F43" s="931">
        <v>225</v>
      </c>
      <c r="G43" s="931">
        <v>100</v>
      </c>
      <c r="H43" s="932">
        <v>260</v>
      </c>
      <c r="I43" s="933">
        <v>260</v>
      </c>
      <c r="J43" s="933"/>
      <c r="K43" s="933">
        <v>100</v>
      </c>
      <c r="L43" s="86"/>
      <c r="M43" s="3"/>
    </row>
    <row r="44" spans="1:13" ht="14.25">
      <c r="A44" s="1013">
        <v>6</v>
      </c>
      <c r="B44" s="927">
        <v>3399</v>
      </c>
      <c r="C44" s="927">
        <v>2111</v>
      </c>
      <c r="D44" s="289" t="s">
        <v>88</v>
      </c>
      <c r="E44" s="934" t="s">
        <v>360</v>
      </c>
      <c r="F44" s="928">
        <v>6</v>
      </c>
      <c r="G44" s="935" t="s">
        <v>0</v>
      </c>
      <c r="H44" s="936"/>
      <c r="I44" s="937" t="s">
        <v>0</v>
      </c>
      <c r="J44" s="937"/>
      <c r="K44" s="937" t="s">
        <v>0</v>
      </c>
      <c r="L44" s="86"/>
    </row>
    <row r="45" spans="1:13" ht="14.25">
      <c r="A45" s="1013"/>
      <c r="B45" s="188">
        <v>3612</v>
      </c>
      <c r="C45" s="188">
        <v>2111</v>
      </c>
      <c r="D45" s="189" t="s">
        <v>35</v>
      </c>
      <c r="E45" s="196" t="s">
        <v>36</v>
      </c>
      <c r="F45" s="191">
        <v>36</v>
      </c>
      <c r="G45" s="191">
        <v>34</v>
      </c>
      <c r="H45" s="238">
        <v>34</v>
      </c>
      <c r="I45" s="193">
        <v>34</v>
      </c>
      <c r="J45" s="193"/>
      <c r="K45" s="193">
        <v>34</v>
      </c>
      <c r="L45" s="86"/>
    </row>
    <row r="46" spans="1:13" ht="14.25">
      <c r="A46" s="1013"/>
      <c r="B46" s="188">
        <v>3613</v>
      </c>
      <c r="C46" s="188">
        <v>2111</v>
      </c>
      <c r="D46" s="189" t="s">
        <v>35</v>
      </c>
      <c r="E46" s="196" t="s">
        <v>140</v>
      </c>
      <c r="F46" s="191">
        <v>369</v>
      </c>
      <c r="G46" s="191">
        <v>72</v>
      </c>
      <c r="H46" s="238">
        <v>72</v>
      </c>
      <c r="I46" s="193">
        <v>72</v>
      </c>
      <c r="J46" s="193"/>
      <c r="K46" s="193">
        <v>60</v>
      </c>
      <c r="L46" s="86"/>
    </row>
    <row r="47" spans="1:13" ht="14.25">
      <c r="A47" s="1013"/>
      <c r="B47" s="188">
        <v>3632</v>
      </c>
      <c r="C47" s="188">
        <v>2111</v>
      </c>
      <c r="D47" s="189" t="s">
        <v>35</v>
      </c>
      <c r="E47" s="196" t="s">
        <v>37</v>
      </c>
      <c r="F47" s="191">
        <v>1069</v>
      </c>
      <c r="G47" s="191">
        <v>1005</v>
      </c>
      <c r="H47" s="238">
        <v>1005</v>
      </c>
      <c r="I47" s="193">
        <v>906</v>
      </c>
      <c r="J47" s="193"/>
      <c r="K47" s="193">
        <v>1006</v>
      </c>
      <c r="L47" s="86"/>
    </row>
    <row r="48" spans="1:13" ht="14.25">
      <c r="A48" s="1013"/>
      <c r="B48" s="188">
        <v>3635</v>
      </c>
      <c r="C48" s="188">
        <v>2111</v>
      </c>
      <c r="D48" s="189" t="s">
        <v>53</v>
      </c>
      <c r="E48" s="196" t="s">
        <v>48</v>
      </c>
      <c r="F48" s="191">
        <v>0</v>
      </c>
      <c r="G48" s="191">
        <v>172</v>
      </c>
      <c r="H48" s="238">
        <v>172</v>
      </c>
      <c r="I48" s="193">
        <v>0</v>
      </c>
      <c r="J48" s="193"/>
      <c r="K48" s="193">
        <v>172</v>
      </c>
      <c r="L48" s="86"/>
    </row>
    <row r="49" spans="1:12" ht="14.25">
      <c r="A49" s="1013"/>
      <c r="B49" s="188">
        <v>3639</v>
      </c>
      <c r="C49" s="188">
        <v>2111</v>
      </c>
      <c r="D49" s="189" t="s">
        <v>53</v>
      </c>
      <c r="E49" s="196" t="s">
        <v>489</v>
      </c>
      <c r="F49" s="191">
        <v>76</v>
      </c>
      <c r="G49" s="191">
        <v>20</v>
      </c>
      <c r="H49" s="238">
        <v>0</v>
      </c>
      <c r="I49" s="193">
        <v>0</v>
      </c>
      <c r="J49" s="193"/>
      <c r="K49" s="193">
        <v>0</v>
      </c>
      <c r="L49" s="86"/>
    </row>
    <row r="50" spans="1:12" ht="14.25">
      <c r="A50" s="1013"/>
      <c r="B50" s="239">
        <v>3639</v>
      </c>
      <c r="C50" s="188">
        <v>2111</v>
      </c>
      <c r="D50" s="189" t="s">
        <v>35</v>
      </c>
      <c r="E50" s="196" t="s">
        <v>626</v>
      </c>
      <c r="F50" s="191"/>
      <c r="G50" s="191">
        <v>30</v>
      </c>
      <c r="H50" s="238">
        <v>30</v>
      </c>
      <c r="I50" s="193">
        <v>30</v>
      </c>
      <c r="J50" s="193"/>
      <c r="K50" s="193">
        <v>30</v>
      </c>
      <c r="L50" s="86"/>
    </row>
    <row r="51" spans="1:12" ht="14.25">
      <c r="A51" s="1013"/>
      <c r="B51" s="239">
        <v>3639</v>
      </c>
      <c r="C51" s="188">
        <v>2111</v>
      </c>
      <c r="D51" s="189" t="s">
        <v>511</v>
      </c>
      <c r="E51" s="196" t="s">
        <v>512</v>
      </c>
      <c r="F51" s="191">
        <v>0</v>
      </c>
      <c r="G51" s="191" t="s">
        <v>0</v>
      </c>
      <c r="H51" s="238"/>
      <c r="I51" s="193">
        <v>62</v>
      </c>
      <c r="J51" s="193"/>
      <c r="K51" s="193">
        <v>50</v>
      </c>
      <c r="L51" s="86"/>
    </row>
    <row r="52" spans="1:12" ht="14.25">
      <c r="A52" s="1013"/>
      <c r="B52" s="239">
        <v>3725</v>
      </c>
      <c r="C52" s="188">
        <v>2111</v>
      </c>
      <c r="D52" s="189" t="s">
        <v>35</v>
      </c>
      <c r="E52" s="196" t="s">
        <v>515</v>
      </c>
      <c r="F52" s="191" t="s">
        <v>0</v>
      </c>
      <c r="G52" s="191" t="s">
        <v>0</v>
      </c>
      <c r="H52" s="238"/>
      <c r="I52" s="193" t="s">
        <v>0</v>
      </c>
      <c r="J52" s="193"/>
      <c r="K52" s="193">
        <v>2900</v>
      </c>
      <c r="L52" s="86"/>
    </row>
    <row r="53" spans="1:12" ht="14.25">
      <c r="A53" s="1013"/>
      <c r="B53" s="188">
        <v>3729</v>
      </c>
      <c r="C53" s="188">
        <v>2111</v>
      </c>
      <c r="D53" s="189" t="s">
        <v>35</v>
      </c>
      <c r="E53" s="196" t="s">
        <v>38</v>
      </c>
      <c r="F53" s="191">
        <v>3156</v>
      </c>
      <c r="G53" s="191">
        <v>2900</v>
      </c>
      <c r="H53" s="238">
        <v>2900</v>
      </c>
      <c r="I53" s="193">
        <v>2900</v>
      </c>
      <c r="J53" s="193"/>
      <c r="K53" s="193" t="s">
        <v>0</v>
      </c>
      <c r="L53" s="86" t="s">
        <v>67</v>
      </c>
    </row>
    <row r="54" spans="1:12" ht="14.25">
      <c r="A54" s="1013"/>
      <c r="B54" s="188">
        <v>3745</v>
      </c>
      <c r="C54" s="188">
        <v>2111</v>
      </c>
      <c r="D54" s="189" t="s">
        <v>35</v>
      </c>
      <c r="E54" s="196" t="s">
        <v>143</v>
      </c>
      <c r="F54" s="191">
        <v>0</v>
      </c>
      <c r="G54" s="191">
        <v>22</v>
      </c>
      <c r="H54" s="238">
        <v>0</v>
      </c>
      <c r="I54" s="193">
        <v>0</v>
      </c>
      <c r="J54" s="193"/>
      <c r="K54" s="193">
        <v>0</v>
      </c>
      <c r="L54" s="86"/>
    </row>
    <row r="55" spans="1:12" ht="14.25">
      <c r="A55" s="1013"/>
      <c r="B55" s="188">
        <v>4359</v>
      </c>
      <c r="C55" s="188">
        <v>2111</v>
      </c>
      <c r="D55" s="189" t="s">
        <v>109</v>
      </c>
      <c r="E55" s="196" t="s">
        <v>361</v>
      </c>
      <c r="F55" s="191">
        <v>4</v>
      </c>
      <c r="G55" s="191" t="s">
        <v>0</v>
      </c>
      <c r="H55" s="238"/>
      <c r="I55" s="193" t="s">
        <v>0</v>
      </c>
      <c r="J55" s="193"/>
      <c r="K55" s="193" t="s">
        <v>0</v>
      </c>
      <c r="L55" s="86"/>
    </row>
    <row r="56" spans="1:12" ht="14.25">
      <c r="A56" s="1013"/>
      <c r="B56" s="188">
        <v>5311</v>
      </c>
      <c r="C56" s="188">
        <v>2111</v>
      </c>
      <c r="D56" s="189" t="s">
        <v>33</v>
      </c>
      <c r="E56" s="196" t="s">
        <v>380</v>
      </c>
      <c r="F56" s="191">
        <v>10</v>
      </c>
      <c r="G56" s="191" t="s">
        <v>0</v>
      </c>
      <c r="H56" s="238"/>
      <c r="I56" s="193" t="s">
        <v>0</v>
      </c>
      <c r="J56" s="193"/>
      <c r="K56" s="193" t="s">
        <v>0</v>
      </c>
      <c r="L56" s="86"/>
    </row>
    <row r="57" spans="1:12" ht="14.25">
      <c r="A57" s="1013"/>
      <c r="B57" s="188">
        <v>6171</v>
      </c>
      <c r="C57" s="188">
        <v>2111</v>
      </c>
      <c r="D57" s="189" t="s">
        <v>39</v>
      </c>
      <c r="E57" s="196" t="s">
        <v>40</v>
      </c>
      <c r="F57" s="191">
        <v>192</v>
      </c>
      <c r="G57" s="191">
        <v>360</v>
      </c>
      <c r="H57" s="238">
        <v>360</v>
      </c>
      <c r="I57" s="193">
        <v>442</v>
      </c>
      <c r="J57" s="193"/>
      <c r="K57" s="193">
        <v>510</v>
      </c>
      <c r="L57" s="86" t="s">
        <v>67</v>
      </c>
    </row>
    <row r="58" spans="1:12" ht="15">
      <c r="A58" s="1013"/>
      <c r="B58" s="181"/>
      <c r="C58" s="181"/>
      <c r="D58" s="225"/>
      <c r="E58" s="199" t="s">
        <v>41</v>
      </c>
      <c r="F58" s="200">
        <v>2947</v>
      </c>
      <c r="G58" s="200">
        <v>2923</v>
      </c>
      <c r="H58" s="201">
        <v>2923</v>
      </c>
      <c r="I58" s="202">
        <f>SUM(I59:I68)</f>
        <v>3080</v>
      </c>
      <c r="J58" s="202"/>
      <c r="K58" s="202">
        <f>SUM(K59:K68)</f>
        <v>2794</v>
      </c>
      <c r="L58" s="86"/>
    </row>
    <row r="59" spans="1:12" ht="14.25">
      <c r="A59" s="1013"/>
      <c r="B59" s="181">
        <v>3639</v>
      </c>
      <c r="C59" s="181">
        <v>2119</v>
      </c>
      <c r="D59" s="203" t="s">
        <v>35</v>
      </c>
      <c r="E59" s="204" t="s">
        <v>42</v>
      </c>
      <c r="F59" s="205">
        <v>492</v>
      </c>
      <c r="G59" s="205">
        <v>450</v>
      </c>
      <c r="H59" s="206">
        <v>450</v>
      </c>
      <c r="I59" s="207">
        <v>650</v>
      </c>
      <c r="J59" s="207"/>
      <c r="K59" s="207">
        <v>500</v>
      </c>
      <c r="L59" s="86"/>
    </row>
    <row r="60" spans="1:12" ht="14.25">
      <c r="A60" s="1013"/>
      <c r="B60" s="181">
        <v>3639</v>
      </c>
      <c r="C60" s="181">
        <v>2131</v>
      </c>
      <c r="D60" s="203" t="s">
        <v>35</v>
      </c>
      <c r="E60" s="204" t="s">
        <v>43</v>
      </c>
      <c r="F60" s="205">
        <v>1289</v>
      </c>
      <c r="G60" s="205">
        <v>1270</v>
      </c>
      <c r="H60" s="206">
        <v>1270</v>
      </c>
      <c r="I60" s="207">
        <v>1118</v>
      </c>
      <c r="J60" s="207"/>
      <c r="K60" s="207">
        <v>993</v>
      </c>
      <c r="L60" s="86"/>
    </row>
    <row r="61" spans="1:12" ht="14.25">
      <c r="A61" s="1013"/>
      <c r="B61" s="181">
        <v>2232</v>
      </c>
      <c r="C61" s="181">
        <v>2132</v>
      </c>
      <c r="D61" s="203" t="s">
        <v>35</v>
      </c>
      <c r="E61" s="204" t="s">
        <v>513</v>
      </c>
      <c r="F61" s="205">
        <v>1</v>
      </c>
      <c r="G61" s="205">
        <v>1</v>
      </c>
      <c r="H61" s="206">
        <v>1</v>
      </c>
      <c r="I61" s="207">
        <v>2</v>
      </c>
      <c r="J61" s="207"/>
      <c r="K61" s="207">
        <v>2</v>
      </c>
      <c r="L61" s="86"/>
    </row>
    <row r="62" spans="1:12" ht="14.25">
      <c r="A62" s="1013"/>
      <c r="B62" s="181">
        <v>3612</v>
      </c>
      <c r="C62" s="181">
        <v>2132</v>
      </c>
      <c r="D62" s="203" t="s">
        <v>35</v>
      </c>
      <c r="E62" s="204" t="s">
        <v>44</v>
      </c>
      <c r="F62" s="205">
        <v>102</v>
      </c>
      <c r="G62" s="205">
        <v>99</v>
      </c>
      <c r="H62" s="206">
        <v>99</v>
      </c>
      <c r="I62" s="207">
        <v>99</v>
      </c>
      <c r="J62" s="207"/>
      <c r="K62" s="207">
        <v>99</v>
      </c>
      <c r="L62" s="86"/>
    </row>
    <row r="63" spans="1:12" ht="14.25">
      <c r="A63" s="1013"/>
      <c r="B63" s="181">
        <v>3613</v>
      </c>
      <c r="C63" s="181">
        <v>2132</v>
      </c>
      <c r="D63" s="203" t="s">
        <v>35</v>
      </c>
      <c r="E63" s="204" t="s">
        <v>514</v>
      </c>
      <c r="F63" s="240">
        <v>457</v>
      </c>
      <c r="G63" s="240">
        <v>450</v>
      </c>
      <c r="H63" s="241">
        <v>450</v>
      </c>
      <c r="I63" s="207">
        <v>521</v>
      </c>
      <c r="J63" s="207"/>
      <c r="K63" s="207">
        <v>498</v>
      </c>
      <c r="L63" s="86"/>
    </row>
    <row r="64" spans="1:12" ht="14.25">
      <c r="A64" s="1013"/>
      <c r="B64" s="181">
        <v>3631</v>
      </c>
      <c r="C64" s="181">
        <v>2132</v>
      </c>
      <c r="D64" s="203" t="s">
        <v>35</v>
      </c>
      <c r="E64" s="204" t="s">
        <v>45</v>
      </c>
      <c r="F64" s="242">
        <v>98</v>
      </c>
      <c r="G64" s="243">
        <v>100</v>
      </c>
      <c r="H64" s="244">
        <v>100</v>
      </c>
      <c r="I64" s="245">
        <v>100</v>
      </c>
      <c r="J64" s="246"/>
      <c r="K64" s="207">
        <v>100</v>
      </c>
      <c r="L64" s="86"/>
    </row>
    <row r="65" spans="1:13" ht="14.25">
      <c r="A65" s="1013"/>
      <c r="B65" s="247">
        <v>3632</v>
      </c>
      <c r="C65" s="247">
        <v>2132</v>
      </c>
      <c r="D65" s="248" t="s">
        <v>35</v>
      </c>
      <c r="E65" s="249" t="s">
        <v>46</v>
      </c>
      <c r="F65" s="250">
        <v>367</v>
      </c>
      <c r="G65" s="251">
        <v>455</v>
      </c>
      <c r="H65" s="252">
        <v>455</v>
      </c>
      <c r="I65" s="253">
        <v>455</v>
      </c>
      <c r="J65" s="250"/>
      <c r="K65" s="207">
        <v>455</v>
      </c>
      <c r="L65" s="86"/>
    </row>
    <row r="66" spans="1:13" ht="14.25">
      <c r="A66" s="1013"/>
      <c r="B66" s="254">
        <v>3639</v>
      </c>
      <c r="C66" s="254">
        <v>2132</v>
      </c>
      <c r="D66" s="255" t="s">
        <v>35</v>
      </c>
      <c r="E66" s="256" t="s">
        <v>141</v>
      </c>
      <c r="F66" s="250">
        <v>34</v>
      </c>
      <c r="G66" s="257">
        <v>28</v>
      </c>
      <c r="H66" s="258">
        <v>28</v>
      </c>
      <c r="I66" s="246">
        <v>28</v>
      </c>
      <c r="J66" s="250"/>
      <c r="K66" s="207">
        <v>28</v>
      </c>
      <c r="L66" s="86"/>
    </row>
    <row r="67" spans="1:13" ht="14.25">
      <c r="A67" s="1013"/>
      <c r="B67" s="259">
        <v>3745</v>
      </c>
      <c r="C67" s="259">
        <v>2132</v>
      </c>
      <c r="D67" s="260" t="s">
        <v>35</v>
      </c>
      <c r="E67" s="261" t="s">
        <v>49</v>
      </c>
      <c r="F67" s="250">
        <v>87</v>
      </c>
      <c r="G67" s="262">
        <v>50</v>
      </c>
      <c r="H67" s="263">
        <v>50</v>
      </c>
      <c r="I67" s="250">
        <v>95</v>
      </c>
      <c r="J67" s="250"/>
      <c r="K67" s="207">
        <v>99</v>
      </c>
      <c r="L67" s="86"/>
      <c r="M67" t="s">
        <v>67</v>
      </c>
    </row>
    <row r="68" spans="1:13" ht="14.25">
      <c r="A68" s="1013"/>
      <c r="B68" s="259">
        <v>6171</v>
      </c>
      <c r="C68" s="259">
        <v>2132</v>
      </c>
      <c r="D68" s="260" t="s">
        <v>39</v>
      </c>
      <c r="E68" s="261" t="s">
        <v>57</v>
      </c>
      <c r="F68" s="250">
        <v>20</v>
      </c>
      <c r="G68" s="262">
        <v>20</v>
      </c>
      <c r="H68" s="263">
        <v>20</v>
      </c>
      <c r="I68" s="250">
        <v>12</v>
      </c>
      <c r="J68" s="250"/>
      <c r="K68" s="207">
        <v>20</v>
      </c>
      <c r="L68" s="86"/>
    </row>
    <row r="69" spans="1:13" ht="15">
      <c r="A69" s="1013"/>
      <c r="B69" s="259"/>
      <c r="C69" s="259"/>
      <c r="D69" s="264" t="s">
        <v>7</v>
      </c>
      <c r="E69" s="265" t="s">
        <v>50</v>
      </c>
      <c r="F69" s="187">
        <v>1426</v>
      </c>
      <c r="G69" s="266">
        <v>350</v>
      </c>
      <c r="H69" s="267">
        <v>350</v>
      </c>
      <c r="I69" s="187">
        <f>SUM(I70:I72)</f>
        <v>1467</v>
      </c>
      <c r="J69" s="187"/>
      <c r="K69" s="202">
        <f>SUM(K70:K72)</f>
        <v>250</v>
      </c>
      <c r="L69" s="86" t="s">
        <v>67</v>
      </c>
      <c r="M69" t="s">
        <v>67</v>
      </c>
    </row>
    <row r="70" spans="1:13" ht="14.25">
      <c r="A70" s="1013"/>
      <c r="B70" s="268">
        <v>6310</v>
      </c>
      <c r="C70" s="268">
        <v>2141</v>
      </c>
      <c r="D70" s="269"/>
      <c r="E70" s="270" t="s">
        <v>51</v>
      </c>
      <c r="F70" s="271">
        <v>384</v>
      </c>
      <c r="G70" s="272">
        <v>350</v>
      </c>
      <c r="H70" s="258">
        <v>350</v>
      </c>
      <c r="I70" s="246">
        <v>250</v>
      </c>
      <c r="J70" s="250"/>
      <c r="K70" s="218">
        <v>250</v>
      </c>
      <c r="L70" s="86"/>
      <c r="M70" t="s">
        <v>67</v>
      </c>
    </row>
    <row r="71" spans="1:13" ht="14.25">
      <c r="A71" s="1013"/>
      <c r="B71" s="273">
        <v>6310</v>
      </c>
      <c r="C71" s="274">
        <v>2142</v>
      </c>
      <c r="D71" s="275"/>
      <c r="E71" s="276" t="s">
        <v>144</v>
      </c>
      <c r="F71" s="250">
        <v>791</v>
      </c>
      <c r="G71" s="257" t="s">
        <v>0</v>
      </c>
      <c r="H71" s="277" t="s">
        <v>0</v>
      </c>
      <c r="I71" s="250">
        <v>1217</v>
      </c>
      <c r="J71" s="250"/>
      <c r="K71" s="278" t="s">
        <v>0</v>
      </c>
      <c r="L71" s="86"/>
    </row>
    <row r="72" spans="1:13" ht="14.25">
      <c r="A72" s="1013"/>
      <c r="B72" s="254">
        <v>6171</v>
      </c>
      <c r="C72" s="254">
        <v>2143</v>
      </c>
      <c r="D72" s="255"/>
      <c r="E72" s="279" t="s">
        <v>369</v>
      </c>
      <c r="F72" s="280">
        <v>251</v>
      </c>
      <c r="G72" s="281" t="s">
        <v>0</v>
      </c>
      <c r="H72" s="282" t="s">
        <v>0</v>
      </c>
      <c r="I72" s="245" t="s">
        <v>0</v>
      </c>
      <c r="J72" s="245"/>
      <c r="K72" s="283" t="s">
        <v>0</v>
      </c>
      <c r="L72" s="86"/>
    </row>
    <row r="73" spans="1:13" ht="15">
      <c r="A73" s="1013"/>
      <c r="B73" s="181"/>
      <c r="C73" s="230"/>
      <c r="D73" s="203"/>
      <c r="E73" s="284" t="s">
        <v>52</v>
      </c>
      <c r="F73" s="187">
        <v>4676</v>
      </c>
      <c r="G73" s="285">
        <v>4400</v>
      </c>
      <c r="H73" s="286">
        <v>6141</v>
      </c>
      <c r="I73" s="233">
        <f>SUM(I74:I81)</f>
        <v>6146</v>
      </c>
      <c r="J73" s="233"/>
      <c r="K73" s="202">
        <f>SUM(K74:K81)</f>
        <v>4160</v>
      </c>
      <c r="L73" s="86"/>
    </row>
    <row r="74" spans="1:13" ht="14.25">
      <c r="A74" s="1013"/>
      <c r="B74" s="181">
        <v>2169</v>
      </c>
      <c r="C74" s="181">
        <v>2212</v>
      </c>
      <c r="D74" s="203" t="s">
        <v>53</v>
      </c>
      <c r="E74" s="287" t="s">
        <v>54</v>
      </c>
      <c r="F74" s="250">
        <v>19</v>
      </c>
      <c r="G74" s="281">
        <v>50</v>
      </c>
      <c r="H74" s="282">
        <v>50</v>
      </c>
      <c r="I74" s="245">
        <v>225</v>
      </c>
      <c r="J74" s="245"/>
      <c r="K74" s="207">
        <v>10</v>
      </c>
      <c r="L74" s="86"/>
    </row>
    <row r="75" spans="1:13" ht="14.25">
      <c r="A75" s="1013"/>
      <c r="B75" s="181">
        <v>2299</v>
      </c>
      <c r="C75" s="181">
        <v>2212</v>
      </c>
      <c r="D75" s="203" t="s">
        <v>22</v>
      </c>
      <c r="E75" s="287" t="s">
        <v>68</v>
      </c>
      <c r="F75" s="250">
        <v>2372</v>
      </c>
      <c r="G75" s="281">
        <v>2200</v>
      </c>
      <c r="H75" s="282">
        <v>2200</v>
      </c>
      <c r="I75" s="245">
        <v>2200</v>
      </c>
      <c r="J75" s="245"/>
      <c r="K75" s="207">
        <v>2200</v>
      </c>
      <c r="L75" s="86"/>
    </row>
    <row r="76" spans="1:13" ht="14.25">
      <c r="A76" s="1013"/>
      <c r="B76" s="181">
        <v>3613</v>
      </c>
      <c r="C76" s="181">
        <v>2212</v>
      </c>
      <c r="D76" s="203" t="s">
        <v>35</v>
      </c>
      <c r="E76" s="287" t="s">
        <v>370</v>
      </c>
      <c r="F76" s="250">
        <v>4</v>
      </c>
      <c r="G76" s="281" t="s">
        <v>0</v>
      </c>
      <c r="H76" s="282"/>
      <c r="I76" s="245" t="s">
        <v>0</v>
      </c>
      <c r="J76" s="245"/>
      <c r="K76" s="207" t="s">
        <v>0</v>
      </c>
      <c r="L76" s="86"/>
    </row>
    <row r="77" spans="1:13" ht="14.25">
      <c r="A77" s="1013"/>
      <c r="B77" s="181">
        <v>3769</v>
      </c>
      <c r="C77" s="181">
        <v>2212</v>
      </c>
      <c r="D77" s="203" t="s">
        <v>16</v>
      </c>
      <c r="E77" s="287" t="s">
        <v>55</v>
      </c>
      <c r="F77" s="250">
        <v>69</v>
      </c>
      <c r="G77" s="281">
        <v>50</v>
      </c>
      <c r="H77" s="282">
        <v>50</v>
      </c>
      <c r="I77" s="245">
        <v>110</v>
      </c>
      <c r="J77" s="246"/>
      <c r="K77" s="207">
        <v>50</v>
      </c>
      <c r="L77" s="86"/>
    </row>
    <row r="78" spans="1:13" ht="14.25">
      <c r="A78" s="1013"/>
      <c r="B78" s="181">
        <v>5311</v>
      </c>
      <c r="C78" s="181">
        <v>2212</v>
      </c>
      <c r="D78" s="203" t="s">
        <v>33</v>
      </c>
      <c r="E78" s="287" t="s">
        <v>56</v>
      </c>
      <c r="F78" s="250">
        <v>1569</v>
      </c>
      <c r="G78" s="281">
        <v>1700</v>
      </c>
      <c r="H78" s="282">
        <v>1700</v>
      </c>
      <c r="I78" s="246">
        <v>1550</v>
      </c>
      <c r="J78" s="250"/>
      <c r="K78" s="207">
        <v>1550</v>
      </c>
      <c r="L78" s="86" t="s">
        <v>67</v>
      </c>
    </row>
    <row r="79" spans="1:13" ht="14.25">
      <c r="A79" s="1013"/>
      <c r="B79" s="181">
        <v>5512</v>
      </c>
      <c r="C79" s="181">
        <v>2212</v>
      </c>
      <c r="D79" s="288" t="s">
        <v>296</v>
      </c>
      <c r="E79" s="287" t="s">
        <v>319</v>
      </c>
      <c r="F79" s="250">
        <v>158</v>
      </c>
      <c r="G79" s="281" t="s">
        <v>0</v>
      </c>
      <c r="H79" s="244" t="s">
        <v>0</v>
      </c>
      <c r="I79" s="250" t="s">
        <v>0</v>
      </c>
      <c r="J79" s="250"/>
      <c r="K79" s="207" t="s">
        <v>0</v>
      </c>
      <c r="L79" s="86"/>
    </row>
    <row r="80" spans="1:13" ht="14.25">
      <c r="A80" s="1013"/>
      <c r="B80" s="181">
        <v>6171</v>
      </c>
      <c r="C80" s="181">
        <v>2212</v>
      </c>
      <c r="D80" s="288" t="s">
        <v>22</v>
      </c>
      <c r="E80" s="287" t="s">
        <v>57</v>
      </c>
      <c r="F80" s="250">
        <v>485</v>
      </c>
      <c r="G80" s="281">
        <v>400</v>
      </c>
      <c r="H80" s="244">
        <v>400</v>
      </c>
      <c r="I80" s="250">
        <v>320</v>
      </c>
      <c r="J80" s="250"/>
      <c r="K80" s="207">
        <v>350</v>
      </c>
      <c r="L80" s="86"/>
      <c r="M80" t="s">
        <v>67</v>
      </c>
    </row>
    <row r="81" spans="1:15" ht="14.25">
      <c r="A81" s="1013"/>
      <c r="B81" s="899">
        <v>3699</v>
      </c>
      <c r="C81" s="900">
        <v>2212</v>
      </c>
      <c r="D81" s="901" t="s">
        <v>47</v>
      </c>
      <c r="E81" s="777" t="s">
        <v>529</v>
      </c>
      <c r="F81" s="250"/>
      <c r="G81" s="902"/>
      <c r="H81" s="298">
        <v>1741</v>
      </c>
      <c r="I81" s="250">
        <v>1741</v>
      </c>
      <c r="J81" s="250"/>
      <c r="K81" s="903" t="s">
        <v>0</v>
      </c>
      <c r="L81" s="86"/>
    </row>
    <row r="82" spans="1:15" ht="14.25">
      <c r="A82" s="1013"/>
      <c r="B82" s="170"/>
      <c r="C82" s="170"/>
      <c r="D82" s="397"/>
      <c r="E82" s="167"/>
      <c r="F82" s="258"/>
      <c r="G82" s="258"/>
      <c r="H82" s="258"/>
      <c r="I82" s="258"/>
      <c r="J82" s="258"/>
      <c r="K82" s="898"/>
      <c r="L82" s="86"/>
    </row>
    <row r="83" spans="1:15" ht="14.25">
      <c r="A83" s="1013"/>
      <c r="B83" s="170"/>
      <c r="C83" s="170"/>
      <c r="D83" s="397"/>
      <c r="E83" s="167"/>
      <c r="F83" s="258"/>
      <c r="G83" s="258"/>
      <c r="H83" s="258"/>
      <c r="I83" s="258"/>
      <c r="J83" s="258"/>
      <c r="K83" s="898"/>
      <c r="L83" s="86"/>
    </row>
    <row r="84" spans="1:15" ht="15">
      <c r="A84" s="1013">
        <v>7</v>
      </c>
      <c r="B84" s="371"/>
      <c r="C84" s="371"/>
      <c r="D84" s="904"/>
      <c r="E84" s="905" t="s">
        <v>362</v>
      </c>
      <c r="F84" s="290">
        <v>84</v>
      </c>
      <c r="G84" s="906" t="s">
        <v>0</v>
      </c>
      <c r="H84" s="907" t="s">
        <v>0</v>
      </c>
      <c r="I84" s="290">
        <v>12</v>
      </c>
      <c r="J84" s="187"/>
      <c r="K84" s="908" t="s">
        <v>0</v>
      </c>
      <c r="L84" s="86"/>
    </row>
    <row r="85" spans="1:15" ht="14.25">
      <c r="A85" s="1013"/>
      <c r="B85" s="181">
        <v>6402</v>
      </c>
      <c r="C85" s="181">
        <v>2222</v>
      </c>
      <c r="D85" s="288"/>
      <c r="E85" s="287" t="s">
        <v>371</v>
      </c>
      <c r="F85" s="291">
        <v>4</v>
      </c>
      <c r="G85" s="895" t="s">
        <v>0</v>
      </c>
      <c r="H85" s="896" t="s">
        <v>0</v>
      </c>
      <c r="I85" s="250" t="s">
        <v>0</v>
      </c>
      <c r="J85" s="250"/>
      <c r="K85" s="207" t="s">
        <v>0</v>
      </c>
      <c r="L85" s="86"/>
    </row>
    <row r="86" spans="1:15" ht="14.25">
      <c r="A86" s="1013"/>
      <c r="B86" s="181">
        <v>6402</v>
      </c>
      <c r="C86" s="181">
        <v>2227</v>
      </c>
      <c r="D86" s="288"/>
      <c r="E86" s="287" t="s">
        <v>372</v>
      </c>
      <c r="F86" s="291">
        <v>9</v>
      </c>
      <c r="G86" s="281" t="s">
        <v>0</v>
      </c>
      <c r="H86" s="244" t="s">
        <v>0</v>
      </c>
      <c r="I86" s="250" t="s">
        <v>0</v>
      </c>
      <c r="J86" s="250"/>
      <c r="K86" s="207" t="s">
        <v>0</v>
      </c>
      <c r="L86" s="86"/>
    </row>
    <row r="87" spans="1:15" ht="14.25">
      <c r="A87" s="1013"/>
      <c r="B87" s="188"/>
      <c r="C87" s="188">
        <v>2229</v>
      </c>
      <c r="D87" s="289" t="s">
        <v>516</v>
      </c>
      <c r="E87" s="292" t="s">
        <v>363</v>
      </c>
      <c r="F87" s="293">
        <v>71</v>
      </c>
      <c r="G87" s="294" t="s">
        <v>0</v>
      </c>
      <c r="H87" s="295" t="s">
        <v>0</v>
      </c>
      <c r="I87" s="293">
        <v>12</v>
      </c>
      <c r="J87" s="293"/>
      <c r="K87" s="193" t="s">
        <v>0</v>
      </c>
      <c r="L87" s="86"/>
    </row>
    <row r="88" spans="1:15" ht="15">
      <c r="A88" s="1013"/>
      <c r="B88" s="181"/>
      <c r="C88" s="181"/>
      <c r="D88" s="288"/>
      <c r="E88" s="284" t="s">
        <v>381</v>
      </c>
      <c r="F88" s="290">
        <v>1</v>
      </c>
      <c r="G88" s="285" t="s">
        <v>0</v>
      </c>
      <c r="H88" s="186" t="s">
        <v>0</v>
      </c>
      <c r="I88" s="296" t="s">
        <v>0</v>
      </c>
      <c r="J88" s="187"/>
      <c r="K88" s="202" t="s">
        <v>0</v>
      </c>
      <c r="L88" s="86"/>
      <c r="N88" t="s">
        <v>67</v>
      </c>
    </row>
    <row r="89" spans="1:15" ht="14.25">
      <c r="A89" s="1013"/>
      <c r="B89" s="181">
        <v>6171</v>
      </c>
      <c r="C89" s="181">
        <v>2310</v>
      </c>
      <c r="D89" s="288" t="s">
        <v>39</v>
      </c>
      <c r="E89" s="287" t="s">
        <v>364</v>
      </c>
      <c r="F89" s="250">
        <v>1</v>
      </c>
      <c r="G89" s="297" t="s">
        <v>0</v>
      </c>
      <c r="H89" s="298" t="s">
        <v>0</v>
      </c>
      <c r="I89" s="280" t="s">
        <v>0</v>
      </c>
      <c r="J89" s="250"/>
      <c r="K89" s="207" t="s">
        <v>0</v>
      </c>
      <c r="L89" s="86"/>
    </row>
    <row r="90" spans="1:15" ht="12.75" customHeight="1">
      <c r="A90" s="1013"/>
      <c r="B90" s="230"/>
      <c r="C90" s="230"/>
      <c r="D90" s="299"/>
      <c r="E90" s="300" t="s">
        <v>58</v>
      </c>
      <c r="F90" s="187">
        <v>26312</v>
      </c>
      <c r="G90" s="301">
        <v>1300</v>
      </c>
      <c r="H90" s="302">
        <f>SUM(H91:H95)</f>
        <v>3497</v>
      </c>
      <c r="I90" s="303">
        <f>SUM(I91:I95)</f>
        <v>4530</v>
      </c>
      <c r="J90" s="303">
        <v>5000</v>
      </c>
      <c r="K90" s="202">
        <f>SUM(K91:K95)</f>
        <v>1200</v>
      </c>
      <c r="L90" s="86" t="s">
        <v>67</v>
      </c>
      <c r="O90" t="s">
        <v>67</v>
      </c>
    </row>
    <row r="91" spans="1:15" s="6" customFormat="1" ht="14.25">
      <c r="A91" s="1013"/>
      <c r="B91" s="181"/>
      <c r="C91" s="181">
        <v>2321</v>
      </c>
      <c r="D91" s="288"/>
      <c r="E91" s="304" t="s">
        <v>59</v>
      </c>
      <c r="F91" s="250">
        <v>903</v>
      </c>
      <c r="G91" s="281" t="s">
        <v>0</v>
      </c>
      <c r="H91" s="282">
        <v>964</v>
      </c>
      <c r="I91" s="245">
        <v>1217</v>
      </c>
      <c r="J91" s="250"/>
      <c r="K91" s="207" t="s">
        <v>0</v>
      </c>
      <c r="L91" s="305"/>
    </row>
    <row r="92" spans="1:15" ht="14.25">
      <c r="A92" s="1013"/>
      <c r="B92" s="181"/>
      <c r="C92" s="181">
        <v>2322</v>
      </c>
      <c r="D92" s="288"/>
      <c r="E92" s="306" t="s">
        <v>60</v>
      </c>
      <c r="F92" s="281">
        <v>21405</v>
      </c>
      <c r="G92" s="281" t="s">
        <v>0</v>
      </c>
      <c r="H92" s="282">
        <v>316</v>
      </c>
      <c r="I92" s="245">
        <v>547</v>
      </c>
      <c r="J92" s="245"/>
      <c r="K92" s="207" t="s">
        <v>0</v>
      </c>
      <c r="L92" s="86"/>
      <c r="M92" t="s">
        <v>67</v>
      </c>
    </row>
    <row r="93" spans="1:15" ht="14.25">
      <c r="A93" s="1013"/>
      <c r="B93" s="307"/>
      <c r="C93" s="307">
        <v>2324</v>
      </c>
      <c r="D93" s="255"/>
      <c r="E93" s="308" t="s">
        <v>61</v>
      </c>
      <c r="F93" s="272">
        <v>2327</v>
      </c>
      <c r="G93" s="272">
        <v>500</v>
      </c>
      <c r="H93" s="258">
        <v>1417</v>
      </c>
      <c r="I93" s="246">
        <v>1866</v>
      </c>
      <c r="J93" s="246"/>
      <c r="K93" s="218">
        <v>500</v>
      </c>
      <c r="L93" s="86"/>
    </row>
    <row r="94" spans="1:15" ht="14.25">
      <c r="A94" s="1013"/>
      <c r="B94" s="273"/>
      <c r="C94" s="274">
        <v>2328</v>
      </c>
      <c r="D94" s="309" t="s">
        <v>365</v>
      </c>
      <c r="E94" s="310" t="s">
        <v>366</v>
      </c>
      <c r="F94" s="257">
        <v>-6</v>
      </c>
      <c r="G94" s="257" t="s">
        <v>0</v>
      </c>
      <c r="H94" s="277" t="s">
        <v>0</v>
      </c>
      <c r="I94" s="250" t="s">
        <v>0</v>
      </c>
      <c r="J94" s="250"/>
      <c r="K94" s="142" t="s">
        <v>0</v>
      </c>
      <c r="L94" s="86"/>
    </row>
    <row r="95" spans="1:15" ht="14.25">
      <c r="A95" s="1013"/>
      <c r="B95" s="259"/>
      <c r="C95" s="259">
        <v>2329</v>
      </c>
      <c r="D95" s="260"/>
      <c r="E95" s="140" t="s">
        <v>62</v>
      </c>
      <c r="F95" s="250">
        <v>1683</v>
      </c>
      <c r="G95" s="250">
        <v>800</v>
      </c>
      <c r="H95" s="250">
        <v>800</v>
      </c>
      <c r="I95" s="250">
        <v>900</v>
      </c>
      <c r="J95" s="250"/>
      <c r="K95" s="142">
        <v>700</v>
      </c>
      <c r="L95" s="86"/>
    </row>
    <row r="96" spans="1:15" ht="15">
      <c r="A96" s="1013"/>
      <c r="B96" s="311"/>
      <c r="C96" s="311"/>
      <c r="D96" s="264"/>
      <c r="E96" s="312" t="s">
        <v>373</v>
      </c>
      <c r="F96" s="187">
        <v>80</v>
      </c>
      <c r="G96" s="187" t="s">
        <v>0</v>
      </c>
      <c r="H96" s="187" t="s">
        <v>0</v>
      </c>
      <c r="I96" s="187" t="s">
        <v>0</v>
      </c>
      <c r="J96" s="187" t="s">
        <v>0</v>
      </c>
      <c r="K96" s="313" t="s">
        <v>0</v>
      </c>
      <c r="L96" s="86"/>
    </row>
    <row r="97" spans="1:15" ht="14.25">
      <c r="A97" s="1013"/>
      <c r="B97" s="314"/>
      <c r="C97" s="314">
        <v>2481</v>
      </c>
      <c r="D97" s="288"/>
      <c r="E97" s="315" t="s">
        <v>374</v>
      </c>
      <c r="F97" s="281">
        <v>80</v>
      </c>
      <c r="G97" s="281" t="s">
        <v>0</v>
      </c>
      <c r="H97" s="282" t="s">
        <v>0</v>
      </c>
      <c r="I97" s="245" t="s">
        <v>0</v>
      </c>
      <c r="J97" s="245" t="s">
        <v>0</v>
      </c>
      <c r="K97" s="316" t="s">
        <v>0</v>
      </c>
      <c r="L97" s="86"/>
    </row>
    <row r="98" spans="1:15" ht="12.75" customHeight="1">
      <c r="A98" s="1013"/>
      <c r="B98" s="226"/>
      <c r="C98" s="226"/>
      <c r="D98" s="317" t="s">
        <v>7</v>
      </c>
      <c r="E98" s="318" t="s">
        <v>63</v>
      </c>
      <c r="F98" s="319">
        <v>90571</v>
      </c>
      <c r="G98" s="319">
        <v>40932</v>
      </c>
      <c r="H98" s="320">
        <v>74673</v>
      </c>
      <c r="I98" s="228">
        <f>I99</f>
        <v>74673</v>
      </c>
      <c r="J98" s="228">
        <v>95000</v>
      </c>
      <c r="K98" s="229">
        <f>K99</f>
        <v>40798</v>
      </c>
      <c r="L98" s="101">
        <f>K98-G98</f>
        <v>-134</v>
      </c>
      <c r="M98" t="s">
        <v>67</v>
      </c>
    </row>
    <row r="99" spans="1:15" ht="15">
      <c r="A99" s="1013"/>
      <c r="B99" s="321"/>
      <c r="C99" s="321"/>
      <c r="D99" s="322"/>
      <c r="E99" s="323" t="s">
        <v>64</v>
      </c>
      <c r="F99" s="324">
        <v>90571</v>
      </c>
      <c r="G99" s="325">
        <v>40932</v>
      </c>
      <c r="H99" s="326">
        <v>74673</v>
      </c>
      <c r="I99" s="327">
        <f>I100+I102+I103+I105+I131</f>
        <v>74673</v>
      </c>
      <c r="J99" s="328">
        <v>95000</v>
      </c>
      <c r="K99" s="202">
        <f>SUM(K100:K145)</f>
        <v>40798</v>
      </c>
      <c r="L99" s="86" t="s">
        <v>67</v>
      </c>
    </row>
    <row r="100" spans="1:15" ht="15">
      <c r="A100" s="1013"/>
      <c r="B100" s="329"/>
      <c r="C100" s="330">
        <v>4111</v>
      </c>
      <c r="D100" s="331"/>
      <c r="E100" s="332" t="s">
        <v>288</v>
      </c>
      <c r="F100" s="333">
        <v>3004</v>
      </c>
      <c r="G100" s="334" t="s">
        <v>0</v>
      </c>
      <c r="H100" s="335">
        <v>1400</v>
      </c>
      <c r="I100" s="336">
        <v>1400</v>
      </c>
      <c r="J100" s="337"/>
      <c r="K100" s="207"/>
      <c r="L100" s="86"/>
    </row>
    <row r="101" spans="1:15" ht="15" hidden="1" customHeight="1">
      <c r="A101" s="1013"/>
      <c r="B101" s="338"/>
      <c r="C101" s="339"/>
      <c r="D101" s="340"/>
      <c r="E101" s="341" t="s">
        <v>530</v>
      </c>
      <c r="F101" s="333"/>
      <c r="G101" s="342"/>
      <c r="H101" s="343">
        <v>1400</v>
      </c>
      <c r="I101" s="344"/>
      <c r="J101" s="337"/>
      <c r="K101" s="207"/>
      <c r="L101" s="86"/>
    </row>
    <row r="102" spans="1:15" ht="15">
      <c r="A102" s="1013"/>
      <c r="B102" s="345"/>
      <c r="C102" s="274">
        <v>4112</v>
      </c>
      <c r="D102" s="346"/>
      <c r="E102" s="347" t="s">
        <v>65</v>
      </c>
      <c r="F102" s="333">
        <v>40909</v>
      </c>
      <c r="G102" s="348">
        <v>40932</v>
      </c>
      <c r="H102" s="349">
        <v>40932</v>
      </c>
      <c r="I102" s="333">
        <v>40932</v>
      </c>
      <c r="J102" s="350"/>
      <c r="K102" s="207">
        <v>40798</v>
      </c>
      <c r="L102" s="86"/>
      <c r="O102" s="3"/>
    </row>
    <row r="103" spans="1:15" ht="15">
      <c r="A103" s="1013"/>
      <c r="B103" s="351"/>
      <c r="C103" s="181">
        <v>4113</v>
      </c>
      <c r="D103" s="352"/>
      <c r="E103" s="353" t="s">
        <v>353</v>
      </c>
      <c r="F103" s="333">
        <v>22</v>
      </c>
      <c r="G103" s="354" t="s">
        <v>0</v>
      </c>
      <c r="H103" s="355">
        <v>231</v>
      </c>
      <c r="I103" s="356">
        <v>231</v>
      </c>
      <c r="J103" s="357"/>
      <c r="K103" s="207"/>
      <c r="L103" s="86"/>
    </row>
    <row r="104" spans="1:15" ht="15" hidden="1" customHeight="1">
      <c r="A104" s="1013"/>
      <c r="B104" s="351"/>
      <c r="C104" s="181"/>
      <c r="D104" s="352"/>
      <c r="E104" s="196" t="s">
        <v>531</v>
      </c>
      <c r="F104" s="333"/>
      <c r="G104" s="354"/>
      <c r="H104" s="355">
        <v>231</v>
      </c>
      <c r="I104" s="358">
        <v>231</v>
      </c>
      <c r="J104" s="357"/>
      <c r="K104" s="207"/>
      <c r="L104" s="86"/>
    </row>
    <row r="105" spans="1:15" ht="15">
      <c r="A105" s="1013"/>
      <c r="B105" s="359"/>
      <c r="C105" s="247">
        <v>4116</v>
      </c>
      <c r="D105" s="360"/>
      <c r="E105" s="353" t="s">
        <v>289</v>
      </c>
      <c r="F105" s="333">
        <v>29964</v>
      </c>
      <c r="G105" s="354" t="s">
        <v>0</v>
      </c>
      <c r="H105" s="355">
        <v>27300</v>
      </c>
      <c r="I105" s="358">
        <v>27300</v>
      </c>
      <c r="J105" s="361"/>
      <c r="K105" s="207"/>
      <c r="L105" s="86"/>
    </row>
    <row r="106" spans="1:15" ht="15" hidden="1" customHeight="1">
      <c r="A106" s="1013"/>
      <c r="B106" s="362"/>
      <c r="C106" s="314"/>
      <c r="D106" s="288"/>
      <c r="E106" s="197" t="s">
        <v>532</v>
      </c>
      <c r="F106" s="333"/>
      <c r="G106" s="363"/>
      <c r="H106" s="364">
        <v>3832</v>
      </c>
      <c r="I106" s="365">
        <v>3832</v>
      </c>
      <c r="J106" s="363"/>
      <c r="K106" s="207"/>
      <c r="L106" s="86"/>
    </row>
    <row r="107" spans="1:15" ht="15" hidden="1" customHeight="1">
      <c r="A107" s="1013"/>
      <c r="B107" s="230"/>
      <c r="C107" s="181"/>
      <c r="D107" s="203"/>
      <c r="E107" s="197" t="s">
        <v>533</v>
      </c>
      <c r="F107" s="333"/>
      <c r="G107" s="363"/>
      <c r="H107" s="364">
        <v>1021</v>
      </c>
      <c r="I107" s="365">
        <v>1021</v>
      </c>
      <c r="J107" s="363"/>
      <c r="K107" s="207"/>
      <c r="L107" s="86"/>
    </row>
    <row r="108" spans="1:15" ht="15" hidden="1" customHeight="1">
      <c r="A108" s="1013"/>
      <c r="B108" s="230"/>
      <c r="C108" s="181"/>
      <c r="D108" s="203"/>
      <c r="E108" s="366" t="s">
        <v>534</v>
      </c>
      <c r="F108" s="333"/>
      <c r="G108" s="363"/>
      <c r="H108" s="364">
        <v>3917</v>
      </c>
      <c r="I108" s="365">
        <v>3917</v>
      </c>
      <c r="J108" s="363"/>
      <c r="K108" s="207"/>
      <c r="L108" s="86"/>
    </row>
    <row r="109" spans="1:15" ht="15" hidden="1" customHeight="1">
      <c r="A109" s="1013"/>
      <c r="B109" s="230"/>
      <c r="C109" s="181"/>
      <c r="D109" s="203"/>
      <c r="E109" s="367" t="s">
        <v>535</v>
      </c>
      <c r="F109" s="333"/>
      <c r="G109" s="363"/>
      <c r="H109" s="364">
        <v>18</v>
      </c>
      <c r="I109" s="365">
        <v>18</v>
      </c>
      <c r="J109" s="363"/>
      <c r="K109" s="207"/>
      <c r="L109" s="86"/>
    </row>
    <row r="110" spans="1:15" ht="15" hidden="1" customHeight="1">
      <c r="A110" s="1013"/>
      <c r="B110" s="230"/>
      <c r="C110" s="181"/>
      <c r="D110" s="203"/>
      <c r="E110" s="367" t="s">
        <v>536</v>
      </c>
      <c r="F110" s="333"/>
      <c r="G110" s="363"/>
      <c r="H110" s="364">
        <v>540</v>
      </c>
      <c r="I110" s="365">
        <v>540</v>
      </c>
      <c r="J110" s="363"/>
      <c r="K110" s="207"/>
      <c r="L110" s="86"/>
    </row>
    <row r="111" spans="1:15" ht="15" hidden="1" customHeight="1">
      <c r="A111" s="1013"/>
      <c r="B111" s="230"/>
      <c r="C111" s="181"/>
      <c r="D111" s="203"/>
      <c r="E111" s="367" t="s">
        <v>537</v>
      </c>
      <c r="F111" s="333"/>
      <c r="G111" s="363"/>
      <c r="H111" s="364">
        <v>98</v>
      </c>
      <c r="I111" s="365">
        <v>98</v>
      </c>
      <c r="J111" s="363"/>
      <c r="K111" s="207"/>
      <c r="L111" s="86"/>
    </row>
    <row r="112" spans="1:15" ht="15" hidden="1" customHeight="1">
      <c r="A112" s="1013"/>
      <c r="B112" s="230"/>
      <c r="C112" s="181"/>
      <c r="D112" s="203"/>
      <c r="E112" s="367" t="s">
        <v>538</v>
      </c>
      <c r="F112" s="333"/>
      <c r="G112" s="363"/>
      <c r="H112" s="364">
        <v>624</v>
      </c>
      <c r="I112" s="365">
        <v>624</v>
      </c>
      <c r="J112" s="363"/>
      <c r="K112" s="207"/>
      <c r="L112" s="86"/>
    </row>
    <row r="113" spans="1:12" ht="15" hidden="1" customHeight="1">
      <c r="A113" s="1013"/>
      <c r="B113" s="230"/>
      <c r="C113" s="181"/>
      <c r="D113" s="203"/>
      <c r="E113" s="367" t="s">
        <v>539</v>
      </c>
      <c r="F113" s="333"/>
      <c r="G113" s="363"/>
      <c r="H113" s="364">
        <v>7077</v>
      </c>
      <c r="I113" s="365">
        <v>7077</v>
      </c>
      <c r="J113" s="363"/>
      <c r="K113" s="207"/>
      <c r="L113" s="86"/>
    </row>
    <row r="114" spans="1:12" ht="15" hidden="1" customHeight="1">
      <c r="A114" s="1013"/>
      <c r="B114" s="230"/>
      <c r="C114" s="181"/>
      <c r="D114" s="203"/>
      <c r="E114" s="367" t="s">
        <v>540</v>
      </c>
      <c r="F114" s="333"/>
      <c r="G114" s="363"/>
      <c r="H114" s="364">
        <v>543</v>
      </c>
      <c r="I114" s="365">
        <v>543</v>
      </c>
      <c r="J114" s="363"/>
      <c r="K114" s="207"/>
      <c r="L114" s="86"/>
    </row>
    <row r="115" spans="1:12" ht="15" hidden="1" customHeight="1">
      <c r="A115" s="1013"/>
      <c r="B115" s="230"/>
      <c r="C115" s="181"/>
      <c r="D115" s="203"/>
      <c r="E115" s="367" t="s">
        <v>541</v>
      </c>
      <c r="F115" s="333"/>
      <c r="G115" s="363"/>
      <c r="H115" s="364">
        <v>1168</v>
      </c>
      <c r="I115" s="365">
        <v>1168</v>
      </c>
      <c r="J115" s="363"/>
      <c r="K115" s="207"/>
      <c r="L115" s="86"/>
    </row>
    <row r="116" spans="1:12" ht="15" hidden="1" customHeight="1">
      <c r="A116" s="1013"/>
      <c r="B116" s="230"/>
      <c r="C116" s="181"/>
      <c r="D116" s="203"/>
      <c r="E116" s="367" t="s">
        <v>531</v>
      </c>
      <c r="F116" s="333"/>
      <c r="G116" s="363"/>
      <c r="H116" s="364">
        <v>3921</v>
      </c>
      <c r="I116" s="365">
        <v>3921</v>
      </c>
      <c r="J116" s="363"/>
      <c r="K116" s="207"/>
      <c r="L116" s="86"/>
    </row>
    <row r="117" spans="1:12" ht="15" hidden="1" customHeight="1">
      <c r="A117" s="1013"/>
      <c r="B117" s="230"/>
      <c r="C117" s="181"/>
      <c r="D117" s="203"/>
      <c r="E117" s="367" t="s">
        <v>542</v>
      </c>
      <c r="F117" s="333"/>
      <c r="G117" s="363"/>
      <c r="H117" s="364">
        <v>116</v>
      </c>
      <c r="I117" s="365">
        <v>116</v>
      </c>
      <c r="J117" s="363"/>
      <c r="K117" s="207"/>
      <c r="L117" s="86"/>
    </row>
    <row r="118" spans="1:12" ht="15" hidden="1" customHeight="1">
      <c r="A118" s="1013"/>
      <c r="B118" s="230"/>
      <c r="C118" s="181"/>
      <c r="D118" s="203"/>
      <c r="E118" s="367" t="s">
        <v>543</v>
      </c>
      <c r="F118" s="333"/>
      <c r="G118" s="363"/>
      <c r="H118" s="364">
        <v>22</v>
      </c>
      <c r="I118" s="365">
        <v>22</v>
      </c>
      <c r="J118" s="363"/>
      <c r="K118" s="207"/>
      <c r="L118" s="86"/>
    </row>
    <row r="119" spans="1:12" ht="15" hidden="1" customHeight="1">
      <c r="A119" s="1013"/>
      <c r="B119" s="230"/>
      <c r="C119" s="181"/>
      <c r="D119" s="203"/>
      <c r="E119" s="126" t="s">
        <v>544</v>
      </c>
      <c r="F119" s="333"/>
      <c r="G119" s="363"/>
      <c r="H119" s="364">
        <v>93</v>
      </c>
      <c r="I119" s="365">
        <v>93</v>
      </c>
      <c r="J119" s="363"/>
      <c r="K119" s="207"/>
      <c r="L119" s="86"/>
    </row>
    <row r="120" spans="1:12" ht="15" hidden="1" customHeight="1">
      <c r="A120" s="1013"/>
      <c r="B120" s="230"/>
      <c r="C120" s="181"/>
      <c r="D120" s="203"/>
      <c r="E120" s="155" t="s">
        <v>545</v>
      </c>
      <c r="F120" s="333"/>
      <c r="G120" s="363"/>
      <c r="H120" s="364">
        <v>50</v>
      </c>
      <c r="I120" s="365">
        <v>50</v>
      </c>
      <c r="J120" s="363"/>
      <c r="K120" s="207"/>
      <c r="L120" s="86"/>
    </row>
    <row r="121" spans="1:12" ht="15" hidden="1" customHeight="1">
      <c r="A121" s="1013"/>
      <c r="B121" s="230"/>
      <c r="C121" s="181"/>
      <c r="D121" s="203"/>
      <c r="E121" s="368" t="s">
        <v>546</v>
      </c>
      <c r="F121" s="333"/>
      <c r="G121" s="363"/>
      <c r="H121" s="364">
        <v>159</v>
      </c>
      <c r="I121" s="365">
        <v>159</v>
      </c>
      <c r="J121" s="363"/>
      <c r="K121" s="207"/>
      <c r="L121" s="86"/>
    </row>
    <row r="122" spans="1:12" ht="15" hidden="1" customHeight="1">
      <c r="A122" s="1013"/>
      <c r="B122" s="230"/>
      <c r="C122" s="181"/>
      <c r="D122" s="203"/>
      <c r="E122" s="155" t="s">
        <v>547</v>
      </c>
      <c r="F122" s="333"/>
      <c r="G122" s="363"/>
      <c r="H122" s="364">
        <v>648</v>
      </c>
      <c r="I122" s="365">
        <v>648</v>
      </c>
      <c r="J122" s="363"/>
      <c r="K122" s="207"/>
      <c r="L122" s="86"/>
    </row>
    <row r="123" spans="1:12" ht="15" hidden="1" customHeight="1">
      <c r="A123" s="1013"/>
      <c r="B123" s="230"/>
      <c r="C123" s="181"/>
      <c r="D123" s="203"/>
      <c r="E123" s="155" t="s">
        <v>548</v>
      </c>
      <c r="F123" s="333"/>
      <c r="G123" s="363"/>
      <c r="H123" s="364">
        <v>647</v>
      </c>
      <c r="I123" s="365">
        <v>647</v>
      </c>
      <c r="J123" s="363"/>
      <c r="K123" s="207"/>
      <c r="L123" s="86"/>
    </row>
    <row r="124" spans="1:12" ht="15" hidden="1" customHeight="1">
      <c r="A124" s="1013"/>
      <c r="B124" s="230"/>
      <c r="C124" s="181"/>
      <c r="D124" s="203"/>
      <c r="E124" s="155" t="s">
        <v>549</v>
      </c>
      <c r="F124" s="333"/>
      <c r="G124" s="363"/>
      <c r="H124" s="364">
        <v>20</v>
      </c>
      <c r="I124" s="365">
        <v>20</v>
      </c>
      <c r="J124" s="363"/>
      <c r="K124" s="207"/>
      <c r="L124" s="86"/>
    </row>
    <row r="125" spans="1:12" ht="15" hidden="1" customHeight="1">
      <c r="A125" s="1013"/>
      <c r="B125" s="230"/>
      <c r="C125" s="181"/>
      <c r="D125" s="203"/>
      <c r="E125" s="155" t="s">
        <v>550</v>
      </c>
      <c r="F125" s="333"/>
      <c r="G125" s="363"/>
      <c r="H125" s="364">
        <v>782</v>
      </c>
      <c r="I125" s="365">
        <v>782</v>
      </c>
      <c r="J125" s="363"/>
      <c r="K125" s="207"/>
      <c r="L125" s="86"/>
    </row>
    <row r="126" spans="1:12" ht="15" hidden="1" customHeight="1">
      <c r="A126" s="1013"/>
      <c r="B126" s="230"/>
      <c r="C126" s="181"/>
      <c r="D126" s="203"/>
      <c r="E126" s="366" t="s">
        <v>551</v>
      </c>
      <c r="F126" s="333"/>
      <c r="G126" s="363"/>
      <c r="H126" s="364">
        <v>2</v>
      </c>
      <c r="I126" s="365">
        <v>2</v>
      </c>
      <c r="J126" s="363"/>
      <c r="K126" s="207"/>
      <c r="L126" s="86"/>
    </row>
    <row r="127" spans="1:12" ht="15" hidden="1" customHeight="1">
      <c r="A127" s="1013"/>
      <c r="B127" s="369"/>
      <c r="C127" s="307"/>
      <c r="D127" s="219"/>
      <c r="E127" s="112" t="s">
        <v>552</v>
      </c>
      <c r="F127" s="333"/>
      <c r="G127" s="363"/>
      <c r="H127" s="364">
        <v>1700</v>
      </c>
      <c r="I127" s="365">
        <v>1700</v>
      </c>
      <c r="J127" s="363"/>
      <c r="K127" s="207"/>
      <c r="L127" s="86"/>
    </row>
    <row r="128" spans="1:12" ht="15" hidden="1" customHeight="1">
      <c r="A128" s="1013"/>
      <c r="B128" s="370"/>
      <c r="C128" s="371"/>
      <c r="D128" s="372"/>
      <c r="E128" s="373" t="s">
        <v>553</v>
      </c>
      <c r="F128" s="333"/>
      <c r="G128" s="363"/>
      <c r="H128" s="364">
        <v>302</v>
      </c>
      <c r="I128" s="365">
        <v>302</v>
      </c>
      <c r="J128" s="363"/>
      <c r="K128" s="207"/>
      <c r="L128" s="86"/>
    </row>
    <row r="129" spans="1:13" ht="15">
      <c r="A129" s="1013"/>
      <c r="B129" s="345"/>
      <c r="C129" s="274">
        <v>4121</v>
      </c>
      <c r="D129" s="309"/>
      <c r="E129" s="374" t="s">
        <v>314</v>
      </c>
      <c r="F129" s="375">
        <v>698</v>
      </c>
      <c r="G129" s="348" t="s">
        <v>0</v>
      </c>
      <c r="H129" s="349" t="s">
        <v>0</v>
      </c>
      <c r="I129" s="376" t="s">
        <v>0</v>
      </c>
      <c r="J129" s="377"/>
      <c r="K129" s="207"/>
      <c r="L129" s="86"/>
    </row>
    <row r="130" spans="1:13" ht="15" hidden="1" customHeight="1">
      <c r="A130" s="1013"/>
      <c r="B130" s="378"/>
      <c r="C130" s="254"/>
      <c r="D130" s="379"/>
      <c r="E130" s="256" t="s">
        <v>522</v>
      </c>
      <c r="F130" s="375">
        <v>210</v>
      </c>
      <c r="G130" s="380" t="s">
        <v>0</v>
      </c>
      <c r="H130" s="381"/>
      <c r="I130" s="382"/>
      <c r="J130" s="383">
        <v>336</v>
      </c>
      <c r="K130" s="207"/>
      <c r="L130" s="86"/>
    </row>
    <row r="131" spans="1:13" ht="15">
      <c r="A131" s="1013"/>
      <c r="B131" s="351"/>
      <c r="C131" s="181">
        <v>4122</v>
      </c>
      <c r="D131" s="352"/>
      <c r="E131" s="353" t="s">
        <v>290</v>
      </c>
      <c r="F131" s="375">
        <v>14945</v>
      </c>
      <c r="G131" s="354" t="s">
        <v>0</v>
      </c>
      <c r="H131" s="355">
        <v>4810</v>
      </c>
      <c r="I131" s="358">
        <v>4810</v>
      </c>
      <c r="J131" s="361"/>
      <c r="K131" s="207"/>
      <c r="L131" s="86"/>
      <c r="M131" s="3"/>
    </row>
    <row r="132" spans="1:13" ht="14.25" hidden="1" customHeight="1">
      <c r="A132" s="1013"/>
      <c r="B132" s="384"/>
      <c r="C132" s="203"/>
      <c r="D132" s="352"/>
      <c r="E132" s="353" t="s">
        <v>554</v>
      </c>
      <c r="F132" s="203"/>
      <c r="G132" s="203"/>
      <c r="H132" s="118">
        <v>1405</v>
      </c>
      <c r="I132" s="128">
        <v>1405</v>
      </c>
      <c r="J132" s="203"/>
      <c r="K132" s="316"/>
      <c r="L132" s="86"/>
    </row>
    <row r="133" spans="1:13" ht="14.25" hidden="1" customHeight="1">
      <c r="A133" s="1013"/>
      <c r="B133" s="384"/>
      <c r="C133" s="203"/>
      <c r="D133" s="352"/>
      <c r="E133" s="353" t="s">
        <v>555</v>
      </c>
      <c r="F133" s="203"/>
      <c r="G133" s="203"/>
      <c r="H133" s="118">
        <v>1284</v>
      </c>
      <c r="I133" s="128">
        <v>1284</v>
      </c>
      <c r="J133" s="203"/>
      <c r="K133" s="316"/>
      <c r="L133" s="86"/>
    </row>
    <row r="134" spans="1:13" ht="14.25" hidden="1" customHeight="1">
      <c r="A134" s="1013"/>
      <c r="B134" s="384"/>
      <c r="C134" s="203"/>
      <c r="D134" s="352"/>
      <c r="E134" s="353" t="s">
        <v>556</v>
      </c>
      <c r="F134" s="203"/>
      <c r="G134" s="203"/>
      <c r="H134" s="118">
        <v>1500</v>
      </c>
      <c r="I134" s="128">
        <v>1500</v>
      </c>
      <c r="J134" s="203"/>
      <c r="K134" s="316"/>
      <c r="L134" s="86"/>
    </row>
    <row r="135" spans="1:13" ht="14.25" hidden="1" customHeight="1">
      <c r="A135" s="1013"/>
      <c r="B135" s="385"/>
      <c r="C135" s="248"/>
      <c r="D135" s="360"/>
      <c r="E135" s="353" t="s">
        <v>557</v>
      </c>
      <c r="F135" s="203"/>
      <c r="G135" s="203"/>
      <c r="H135" s="118">
        <v>39</v>
      </c>
      <c r="I135" s="128">
        <v>39</v>
      </c>
      <c r="J135" s="203"/>
      <c r="K135" s="316"/>
      <c r="L135" s="86"/>
    </row>
    <row r="136" spans="1:13" ht="14.25" hidden="1" customHeight="1">
      <c r="A136" s="1013"/>
      <c r="B136" s="288"/>
      <c r="C136" s="288"/>
      <c r="D136" s="288"/>
      <c r="E136" s="287" t="s">
        <v>558</v>
      </c>
      <c r="F136" s="203"/>
      <c r="G136" s="203"/>
      <c r="H136" s="118">
        <v>60</v>
      </c>
      <c r="I136" s="128">
        <v>60</v>
      </c>
      <c r="J136" s="203"/>
      <c r="K136" s="316"/>
      <c r="L136" s="86"/>
    </row>
    <row r="137" spans="1:13" ht="14.25" hidden="1" customHeight="1">
      <c r="A137" s="1013"/>
      <c r="B137" s="203"/>
      <c r="C137" s="203"/>
      <c r="D137" s="203"/>
      <c r="E137" s="287" t="s">
        <v>559</v>
      </c>
      <c r="F137" s="203"/>
      <c r="G137" s="203"/>
      <c r="H137" s="118">
        <v>22</v>
      </c>
      <c r="I137" s="128">
        <v>22</v>
      </c>
      <c r="J137" s="203"/>
      <c r="K137" s="316"/>
      <c r="L137" s="86"/>
    </row>
    <row r="138" spans="1:13" ht="14.25" hidden="1" customHeight="1">
      <c r="A138" s="1013"/>
      <c r="B138" s="203"/>
      <c r="C138" s="203"/>
      <c r="D138" s="203"/>
      <c r="E138" s="287" t="s">
        <v>560</v>
      </c>
      <c r="F138" s="203"/>
      <c r="G138" s="203"/>
      <c r="H138" s="118">
        <v>60</v>
      </c>
      <c r="I138" s="128">
        <v>60</v>
      </c>
      <c r="J138" s="203"/>
      <c r="K138" s="316"/>
      <c r="L138" s="86"/>
    </row>
    <row r="139" spans="1:13" ht="14.25" hidden="1" customHeight="1">
      <c r="A139" s="1013"/>
      <c r="B139" s="203"/>
      <c r="C139" s="203"/>
      <c r="D139" s="203"/>
      <c r="E139" s="287" t="s">
        <v>561</v>
      </c>
      <c r="F139" s="203"/>
      <c r="G139" s="203"/>
      <c r="H139" s="118">
        <v>10</v>
      </c>
      <c r="I139" s="128">
        <v>10</v>
      </c>
      <c r="J139" s="203"/>
      <c r="K139" s="316"/>
      <c r="L139" s="86"/>
    </row>
    <row r="140" spans="1:13" ht="14.25" hidden="1" customHeight="1">
      <c r="A140" s="1013"/>
      <c r="B140" s="219"/>
      <c r="C140" s="219"/>
      <c r="D140" s="219"/>
      <c r="E140" s="270" t="s">
        <v>562</v>
      </c>
      <c r="F140" s="219"/>
      <c r="G140" s="219"/>
      <c r="H140" s="386">
        <v>16</v>
      </c>
      <c r="I140" s="387">
        <v>16</v>
      </c>
      <c r="J140" s="219"/>
      <c r="K140" s="388"/>
      <c r="L140" s="86"/>
    </row>
    <row r="141" spans="1:13" ht="14.25" hidden="1" customHeight="1">
      <c r="A141" s="1013"/>
      <c r="B141" s="389"/>
      <c r="C141" s="275"/>
      <c r="D141" s="275"/>
      <c r="E141" s="276" t="s">
        <v>563</v>
      </c>
      <c r="F141" s="275"/>
      <c r="G141" s="275"/>
      <c r="H141" s="118">
        <v>264</v>
      </c>
      <c r="I141" s="128">
        <v>264</v>
      </c>
      <c r="J141" s="275"/>
      <c r="K141" s="142"/>
      <c r="L141" s="86"/>
    </row>
    <row r="142" spans="1:13" ht="14.25" hidden="1" customHeight="1">
      <c r="A142" s="1013"/>
      <c r="B142" s="288"/>
      <c r="C142" s="288"/>
      <c r="D142" s="288"/>
      <c r="E142" s="279" t="s">
        <v>564</v>
      </c>
      <c r="F142" s="288"/>
      <c r="G142" s="288"/>
      <c r="H142" s="390">
        <v>150</v>
      </c>
      <c r="I142" s="391">
        <v>150</v>
      </c>
      <c r="J142" s="288"/>
      <c r="K142" s="316"/>
      <c r="L142" s="86"/>
    </row>
    <row r="143" spans="1:13" ht="14.25">
      <c r="A143" s="1013"/>
      <c r="B143" s="203"/>
      <c r="C143" s="181">
        <v>4123</v>
      </c>
      <c r="D143" s="203"/>
      <c r="E143" s="287" t="s">
        <v>339</v>
      </c>
      <c r="F143" s="205">
        <v>37</v>
      </c>
      <c r="G143" s="205" t="s">
        <v>0</v>
      </c>
      <c r="H143" s="206" t="s">
        <v>0</v>
      </c>
      <c r="I143" s="392" t="s">
        <v>0</v>
      </c>
      <c r="J143" s="203"/>
      <c r="K143" s="316"/>
      <c r="L143" s="86"/>
    </row>
    <row r="144" spans="1:13" ht="15">
      <c r="A144" s="1013"/>
      <c r="B144" s="230"/>
      <c r="C144" s="181">
        <v>4129</v>
      </c>
      <c r="D144" s="393"/>
      <c r="E144" s="140" t="s">
        <v>627</v>
      </c>
      <c r="F144" s="140">
        <v>15</v>
      </c>
      <c r="G144" s="333" t="s">
        <v>0</v>
      </c>
      <c r="H144" s="355" t="s">
        <v>0</v>
      </c>
      <c r="I144" s="358" t="s">
        <v>0</v>
      </c>
      <c r="J144" s="361"/>
      <c r="K144" s="394"/>
      <c r="L144" s="86"/>
    </row>
    <row r="145" spans="1:15" ht="15">
      <c r="A145" s="1013"/>
      <c r="B145" s="230"/>
      <c r="C145" s="181">
        <v>4152</v>
      </c>
      <c r="D145" s="203"/>
      <c r="E145" s="315" t="s">
        <v>318</v>
      </c>
      <c r="F145" s="395">
        <v>977</v>
      </c>
      <c r="G145" s="396" t="s">
        <v>0</v>
      </c>
      <c r="H145" s="355" t="s">
        <v>0</v>
      </c>
      <c r="I145" s="358" t="s">
        <v>0</v>
      </c>
      <c r="J145" s="361"/>
      <c r="K145" s="394"/>
      <c r="L145" s="86"/>
    </row>
    <row r="146" spans="1:15" ht="15">
      <c r="A146" s="1013"/>
      <c r="B146" s="919"/>
      <c r="C146" s="919"/>
      <c r="D146" s="920"/>
      <c r="E146" s="921" t="s">
        <v>66</v>
      </c>
      <c r="F146" s="922">
        <v>720759</v>
      </c>
      <c r="G146" s="923">
        <v>608400</v>
      </c>
      <c r="H146" s="924">
        <v>652274</v>
      </c>
      <c r="I146" s="923">
        <f>I3+I30+I91</f>
        <v>2517</v>
      </c>
      <c r="J146" s="925">
        <f>J3+J30+J91</f>
        <v>0</v>
      </c>
      <c r="K146" s="926">
        <f>K10+K37+K98</f>
        <v>635016</v>
      </c>
      <c r="L146" s="101">
        <f>K146-G146</f>
        <v>26616</v>
      </c>
    </row>
    <row r="147" spans="1:15" ht="15">
      <c r="A147" s="1013"/>
      <c r="B147" s="914"/>
      <c r="C147" s="914"/>
      <c r="D147" s="915"/>
      <c r="E147" s="916"/>
      <c r="F147" s="917"/>
      <c r="G147" s="918"/>
      <c r="H147" s="918"/>
      <c r="I147" s="918"/>
      <c r="J147" s="918"/>
      <c r="K147" s="149"/>
      <c r="L147" s="102"/>
    </row>
    <row r="148" spans="1:15" ht="14.25">
      <c r="A148" s="1013"/>
      <c r="B148" s="167"/>
      <c r="F148" s="917"/>
      <c r="G148" s="918"/>
      <c r="H148" s="918"/>
      <c r="I148" s="918"/>
      <c r="J148" s="918"/>
      <c r="K148" s="149"/>
      <c r="L148" s="102"/>
    </row>
    <row r="149" spans="1:15" ht="15">
      <c r="A149" s="1013"/>
      <c r="B149" s="914"/>
      <c r="C149" s="914"/>
      <c r="D149" s="915"/>
      <c r="E149" s="916"/>
      <c r="F149" s="917"/>
      <c r="G149" s="918"/>
      <c r="H149" s="918"/>
      <c r="I149" s="918"/>
      <c r="J149" s="918"/>
      <c r="K149" s="149"/>
      <c r="L149" s="102"/>
    </row>
    <row r="150" spans="1:15" ht="15">
      <c r="A150" s="1013"/>
      <c r="B150" s="909"/>
      <c r="C150" s="910"/>
      <c r="D150" s="911"/>
      <c r="E150" s="256"/>
      <c r="F150" s="256"/>
      <c r="G150" s="381"/>
      <c r="H150" s="381"/>
      <c r="I150" s="381"/>
      <c r="J150" s="912"/>
      <c r="K150" s="913"/>
      <c r="L150" s="86"/>
    </row>
    <row r="151" spans="1:15" ht="14.25">
      <c r="A151" s="1013"/>
      <c r="B151" s="170"/>
      <c r="C151" s="170"/>
      <c r="D151" s="397"/>
      <c r="E151" s="398"/>
      <c r="F151" s="398"/>
      <c r="G151" s="399"/>
      <c r="H151" s="399"/>
      <c r="I151" s="399"/>
      <c r="J151" s="399"/>
      <c r="K151" s="399"/>
      <c r="L151" s="399"/>
      <c r="M151" s="8"/>
      <c r="N151" s="8"/>
      <c r="O151" s="3"/>
    </row>
    <row r="152" spans="1:15">
      <c r="A152" s="1013"/>
      <c r="B152" s="5"/>
      <c r="C152" s="5"/>
      <c r="D152" s="7"/>
      <c r="E152" s="4"/>
      <c r="F152" s="4"/>
      <c r="G152" s="8"/>
      <c r="H152" s="8"/>
      <c r="I152" s="8"/>
      <c r="J152" s="8"/>
      <c r="K152" s="8"/>
      <c r="L152" s="8"/>
      <c r="M152" s="8" t="s">
        <v>67</v>
      </c>
      <c r="N152" s="8"/>
      <c r="O152" s="3"/>
    </row>
    <row r="153" spans="1:15">
      <c r="A153" s="1013"/>
      <c r="B153" s="55"/>
      <c r="D153" t="s">
        <v>67</v>
      </c>
      <c r="E153" t="s">
        <v>67</v>
      </c>
    </row>
    <row r="154" spans="1:15">
      <c r="A154" s="1013"/>
      <c r="B154" s="55"/>
      <c r="C154" t="s">
        <v>67</v>
      </c>
      <c r="M154" t="s">
        <v>67</v>
      </c>
    </row>
    <row r="155" spans="1:15">
      <c r="A155" s="1013"/>
      <c r="B155" s="55"/>
      <c r="E155" t="s">
        <v>67</v>
      </c>
      <c r="G155" t="s">
        <v>67</v>
      </c>
    </row>
    <row r="156" spans="1:15">
      <c r="A156" s="1013"/>
      <c r="B156" s="55"/>
    </row>
    <row r="157" spans="1:15">
      <c r="A157" s="1013"/>
      <c r="B157" s="55"/>
    </row>
    <row r="158" spans="1:15">
      <c r="A158" s="1013"/>
      <c r="B158" s="55"/>
    </row>
    <row r="159" spans="1:15">
      <c r="A159" s="1013"/>
      <c r="B159" s="55" t="s">
        <v>67</v>
      </c>
    </row>
    <row r="160" spans="1:15">
      <c r="A160" s="1013"/>
    </row>
    <row r="161" spans="1:14">
      <c r="A161" s="1013"/>
    </row>
    <row r="166" spans="1:14">
      <c r="E166" t="s">
        <v>67</v>
      </c>
    </row>
    <row r="167" spans="1:14">
      <c r="E167" t="s">
        <v>67</v>
      </c>
      <c r="N167" t="s">
        <v>67</v>
      </c>
    </row>
    <row r="168" spans="1:14">
      <c r="B168" t="s">
        <v>67</v>
      </c>
    </row>
    <row r="169" spans="1:14">
      <c r="C169" t="s">
        <v>67</v>
      </c>
    </row>
    <row r="170" spans="1:14" ht="23.25">
      <c r="B170" s="1026"/>
      <c r="C170" s="1026"/>
      <c r="D170" s="1026"/>
      <c r="E170" s="1026"/>
      <c r="F170" s="1026"/>
      <c r="G170" s="1026"/>
      <c r="H170" s="1026"/>
      <c r="I170" s="37"/>
      <c r="J170" s="53"/>
      <c r="K170" s="44"/>
      <c r="L170" s="41"/>
    </row>
    <row r="171" spans="1:14" ht="23.25">
      <c r="E171" s="17"/>
      <c r="F171" s="17"/>
      <c r="G171" s="17"/>
      <c r="H171" s="17"/>
      <c r="I171" s="17"/>
      <c r="J171" s="17"/>
      <c r="K171" s="17"/>
      <c r="L171" s="17"/>
    </row>
    <row r="172" spans="1:14" ht="23.25">
      <c r="E172" s="17"/>
      <c r="F172" s="17"/>
      <c r="G172" s="17"/>
      <c r="H172" s="17"/>
      <c r="I172" s="17"/>
      <c r="J172" s="17"/>
      <c r="K172" s="17"/>
      <c r="L172" s="17"/>
    </row>
  </sheetData>
  <mergeCells count="9">
    <mergeCell ref="A1:A43"/>
    <mergeCell ref="A44:A83"/>
    <mergeCell ref="A84:A161"/>
    <mergeCell ref="B170:H170"/>
    <mergeCell ref="B8:B9"/>
    <mergeCell ref="C8:C9"/>
    <mergeCell ref="B4:K4"/>
    <mergeCell ref="F7:F9"/>
    <mergeCell ref="D7:D9"/>
  </mergeCells>
  <pageMargins left="0.25" right="0.31496062992125984" top="0.86614173228346458" bottom="0.62992125984251968" header="0.35433070866141736" footer="0.31496062992125984"/>
  <pageSetup paperSize="9" scale="80" firstPageNumber="5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6"/>
  <sheetViews>
    <sheetView showRuler="0" zoomScaleNormal="100" workbookViewId="0">
      <selection activeCell="F31" sqref="F31"/>
    </sheetView>
  </sheetViews>
  <sheetFormatPr defaultRowHeight="12.75" outlineLevelCol="1"/>
  <cols>
    <col min="1" max="2" width="8.140625" customWidth="1"/>
    <col min="3" max="3" width="9" customWidth="1"/>
    <col min="4" max="4" width="8.28515625" hidden="1" customWidth="1" outlineLevel="1"/>
    <col min="5" max="5" width="8.28515625" customWidth="1" outlineLevel="1"/>
    <col min="6" max="6" width="52.85546875" customWidth="1"/>
    <col min="7" max="11" width="12.42578125" customWidth="1"/>
    <col min="12" max="12" width="17.28515625" customWidth="1"/>
    <col min="13" max="13" width="9.28515625" hidden="1" customWidth="1"/>
  </cols>
  <sheetData>
    <row r="1" spans="1:16" ht="33" customHeight="1">
      <c r="A1" s="1013">
        <v>8</v>
      </c>
      <c r="L1" s="162" t="s">
        <v>384</v>
      </c>
    </row>
    <row r="2" spans="1:16" ht="23.25">
      <c r="A2" s="1013"/>
      <c r="B2" s="1019" t="s">
        <v>133</v>
      </c>
      <c r="C2" s="1019"/>
      <c r="D2" s="1019"/>
      <c r="E2" s="1019"/>
      <c r="F2" s="1019"/>
      <c r="G2" s="1019"/>
      <c r="H2" s="1019"/>
      <c r="I2" s="1019"/>
      <c r="J2" s="1019"/>
      <c r="K2" s="1019"/>
      <c r="L2" s="1019"/>
    </row>
    <row r="3" spans="1:16" ht="23.25">
      <c r="A3" s="1013"/>
      <c r="F3" s="17"/>
      <c r="G3" s="17"/>
      <c r="H3" s="17"/>
      <c r="I3" s="17"/>
      <c r="J3" s="17"/>
      <c r="K3" s="17"/>
      <c r="L3" s="17"/>
    </row>
    <row r="4" spans="1:16" ht="23.25">
      <c r="A4" s="1013"/>
      <c r="F4" s="17"/>
      <c r="G4" s="17"/>
      <c r="H4" s="17"/>
      <c r="I4" s="17"/>
      <c r="J4" s="17"/>
      <c r="K4" s="17"/>
      <c r="L4" s="17"/>
    </row>
    <row r="5" spans="1:16" ht="23.25">
      <c r="A5" s="1013"/>
      <c r="F5" s="17"/>
      <c r="G5" s="17"/>
      <c r="H5" s="17"/>
      <c r="I5" s="17"/>
      <c r="J5" s="17"/>
      <c r="K5" s="17"/>
      <c r="L5" s="17"/>
    </row>
    <row r="6" spans="1:16" ht="14.25">
      <c r="A6" s="1013"/>
      <c r="B6" s="86"/>
      <c r="C6" s="86"/>
      <c r="D6" s="86"/>
      <c r="E6" s="86"/>
      <c r="F6" s="86"/>
      <c r="G6" s="86"/>
      <c r="H6" s="86"/>
      <c r="I6" s="85"/>
      <c r="J6" s="86"/>
      <c r="K6" s="86"/>
      <c r="L6" s="85" t="s">
        <v>2</v>
      </c>
      <c r="M6" s="86"/>
    </row>
    <row r="7" spans="1:16" ht="14.25" customHeight="1">
      <c r="A7" s="1013"/>
      <c r="B7" s="1035" t="s">
        <v>415</v>
      </c>
      <c r="C7" s="1035" t="s">
        <v>414</v>
      </c>
      <c r="D7" s="88"/>
      <c r="E7" s="1029" t="s">
        <v>427</v>
      </c>
      <c r="F7" s="400"/>
      <c r="G7" s="1023" t="s">
        <v>484</v>
      </c>
      <c r="H7" s="165" t="s">
        <v>71</v>
      </c>
      <c r="I7" s="401" t="s">
        <v>412</v>
      </c>
      <c r="J7" s="88" t="s">
        <v>416</v>
      </c>
      <c r="K7" s="88" t="s">
        <v>388</v>
      </c>
      <c r="L7" s="985" t="s">
        <v>71</v>
      </c>
      <c r="M7" s="89" t="s">
        <v>406</v>
      </c>
    </row>
    <row r="8" spans="1:16" ht="14.25">
      <c r="A8" s="1013"/>
      <c r="B8" s="1036"/>
      <c r="C8" s="1036"/>
      <c r="D8" s="90" t="s">
        <v>3</v>
      </c>
      <c r="E8" s="1030"/>
      <c r="F8" s="167"/>
      <c r="G8" s="1024"/>
      <c r="H8" s="168" t="s">
        <v>69</v>
      </c>
      <c r="I8" s="171" t="s">
        <v>4</v>
      </c>
      <c r="J8" s="90" t="s">
        <v>367</v>
      </c>
      <c r="K8" s="90" t="s">
        <v>389</v>
      </c>
      <c r="L8" s="986" t="s">
        <v>69</v>
      </c>
      <c r="M8" s="91" t="s">
        <v>611</v>
      </c>
      <c r="P8" t="s">
        <v>67</v>
      </c>
    </row>
    <row r="9" spans="1:16" ht="14.25">
      <c r="A9" s="1013"/>
      <c r="B9" s="1036"/>
      <c r="C9" s="1036"/>
      <c r="D9" s="402" t="s">
        <v>5</v>
      </c>
      <c r="E9" s="1030"/>
      <c r="F9" s="167"/>
      <c r="G9" s="1025"/>
      <c r="H9" s="170">
        <v>2014</v>
      </c>
      <c r="I9" s="171" t="s">
        <v>410</v>
      </c>
      <c r="J9" s="171">
        <v>2014</v>
      </c>
      <c r="K9" s="171">
        <v>2015</v>
      </c>
      <c r="L9" s="94" t="s">
        <v>392</v>
      </c>
      <c r="M9" s="95"/>
    </row>
    <row r="10" spans="1:16" ht="15">
      <c r="A10" s="1013"/>
      <c r="B10" s="403"/>
      <c r="C10" s="403"/>
      <c r="D10" s="403"/>
      <c r="E10" s="403"/>
      <c r="F10" s="404" t="s">
        <v>129</v>
      </c>
      <c r="G10" s="405">
        <v>6661</v>
      </c>
      <c r="H10" s="405">
        <f>SUM(H12:H13)</f>
        <v>2846</v>
      </c>
      <c r="I10" s="405">
        <v>2988</v>
      </c>
      <c r="J10" s="405">
        <f>J11</f>
        <v>6987</v>
      </c>
      <c r="K10" s="405">
        <v>0</v>
      </c>
      <c r="L10" s="405">
        <f>L11</f>
        <v>4000</v>
      </c>
      <c r="M10" s="101">
        <v>1154</v>
      </c>
    </row>
    <row r="11" spans="1:16" ht="13.5" customHeight="1">
      <c r="A11" s="1013"/>
      <c r="B11" s="154"/>
      <c r="C11" s="1032" t="s">
        <v>198</v>
      </c>
      <c r="D11" s="1033"/>
      <c r="E11" s="1033"/>
      <c r="F11" s="1034"/>
      <c r="G11" s="127">
        <v>6661</v>
      </c>
      <c r="H11" s="127">
        <v>2846</v>
      </c>
      <c r="I11" s="127">
        <v>2988</v>
      </c>
      <c r="J11" s="406">
        <f>SUM(J12:J15)</f>
        <v>6987</v>
      </c>
      <c r="K11" s="406"/>
      <c r="L11" s="127">
        <f>L12</f>
        <v>4000</v>
      </c>
      <c r="M11" s="407"/>
    </row>
    <row r="12" spans="1:16" ht="12.75" customHeight="1">
      <c r="A12" s="1013"/>
      <c r="B12" s="408">
        <v>3639</v>
      </c>
      <c r="C12" s="408">
        <v>3111</v>
      </c>
      <c r="D12" s="409" t="s">
        <v>35</v>
      </c>
      <c r="E12" s="409" t="s">
        <v>35</v>
      </c>
      <c r="F12" s="367" t="s">
        <v>131</v>
      </c>
      <c r="G12" s="128">
        <v>5330</v>
      </c>
      <c r="H12" s="128">
        <v>2500</v>
      </c>
      <c r="I12" s="128">
        <v>2500</v>
      </c>
      <c r="J12" s="128">
        <v>6500</v>
      </c>
      <c r="K12" s="128"/>
      <c r="L12" s="128">
        <v>4000</v>
      </c>
      <c r="M12" s="86"/>
      <c r="P12" s="3"/>
    </row>
    <row r="13" spans="1:16" ht="12.75" customHeight="1">
      <c r="A13" s="1013"/>
      <c r="B13" s="408">
        <v>3612</v>
      </c>
      <c r="C13" s="408">
        <v>3112</v>
      </c>
      <c r="D13" s="409" t="s">
        <v>35</v>
      </c>
      <c r="E13" s="409" t="s">
        <v>35</v>
      </c>
      <c r="F13" s="367" t="s">
        <v>130</v>
      </c>
      <c r="G13" s="367">
        <v>307</v>
      </c>
      <c r="H13" s="128">
        <v>346</v>
      </c>
      <c r="I13" s="128">
        <v>346</v>
      </c>
      <c r="J13" s="128">
        <v>260</v>
      </c>
      <c r="K13" s="128"/>
      <c r="L13" s="128">
        <v>0</v>
      </c>
      <c r="M13" s="86"/>
    </row>
    <row r="14" spans="1:16" ht="12.75" customHeight="1">
      <c r="A14" s="1013"/>
      <c r="B14" s="408">
        <v>6171</v>
      </c>
      <c r="C14" s="408">
        <v>3113</v>
      </c>
      <c r="D14" s="409" t="s">
        <v>39</v>
      </c>
      <c r="E14" s="409" t="s">
        <v>39</v>
      </c>
      <c r="F14" s="367" t="s">
        <v>145</v>
      </c>
      <c r="G14" s="367">
        <v>80</v>
      </c>
      <c r="H14" s="128" t="s">
        <v>0</v>
      </c>
      <c r="I14" s="128">
        <v>142</v>
      </c>
      <c r="J14" s="128">
        <v>156</v>
      </c>
      <c r="K14" s="128"/>
      <c r="L14" s="128">
        <v>0</v>
      </c>
      <c r="M14" s="86"/>
    </row>
    <row r="15" spans="1:16" ht="12.75" customHeight="1">
      <c r="A15" s="1013"/>
      <c r="B15" s="408"/>
      <c r="C15" s="408">
        <v>3121</v>
      </c>
      <c r="D15" s="409" t="s">
        <v>47</v>
      </c>
      <c r="E15" s="409"/>
      <c r="F15" s="367" t="s">
        <v>59</v>
      </c>
      <c r="G15" s="367">
        <v>944</v>
      </c>
      <c r="H15" s="128" t="s">
        <v>0</v>
      </c>
      <c r="I15" s="128" t="s">
        <v>0</v>
      </c>
      <c r="J15" s="128">
        <v>71</v>
      </c>
      <c r="K15" s="128"/>
      <c r="L15" s="128">
        <v>0</v>
      </c>
      <c r="M15" s="86"/>
    </row>
    <row r="16" spans="1:16" ht="12.75" customHeight="1">
      <c r="A16" s="1013"/>
      <c r="B16" s="403"/>
      <c r="C16" s="403"/>
      <c r="D16" s="403"/>
      <c r="E16" s="403"/>
      <c r="F16" s="404" t="s">
        <v>299</v>
      </c>
      <c r="G16" s="410">
        <v>186964</v>
      </c>
      <c r="H16" s="405">
        <v>0</v>
      </c>
      <c r="I16" s="405">
        <v>18329</v>
      </c>
      <c r="J16" s="405">
        <f>SUM(J17:J24)</f>
        <v>20630</v>
      </c>
      <c r="K16" s="405">
        <v>0</v>
      </c>
      <c r="L16" s="405">
        <v>0</v>
      </c>
      <c r="M16" s="108"/>
    </row>
    <row r="17" spans="1:13" ht="12.75" customHeight="1">
      <c r="A17" s="1013"/>
      <c r="B17" s="408"/>
      <c r="C17" s="408">
        <v>4213</v>
      </c>
      <c r="D17" s="409"/>
      <c r="E17" s="112"/>
      <c r="F17" s="112" t="s">
        <v>565</v>
      </c>
      <c r="G17" s="127"/>
      <c r="H17" s="127"/>
      <c r="I17" s="127">
        <v>1</v>
      </c>
      <c r="J17" s="406">
        <v>64</v>
      </c>
      <c r="K17" s="406"/>
      <c r="L17" s="127" t="s">
        <v>0</v>
      </c>
      <c r="M17" s="108"/>
    </row>
    <row r="18" spans="1:13" ht="12.75" hidden="1" customHeight="1">
      <c r="A18" s="1013"/>
      <c r="B18" s="408"/>
      <c r="C18" s="408"/>
      <c r="D18" s="409"/>
      <c r="E18" s="112"/>
      <c r="F18" s="367" t="s">
        <v>566</v>
      </c>
      <c r="G18" s="127"/>
      <c r="H18" s="127"/>
      <c r="I18" s="127">
        <v>1</v>
      </c>
      <c r="J18" s="406"/>
      <c r="K18" s="406"/>
      <c r="L18" s="127"/>
      <c r="M18" s="108"/>
    </row>
    <row r="19" spans="1:13" ht="12.75" customHeight="1">
      <c r="A19" s="1013"/>
      <c r="B19" s="154"/>
      <c r="C19" s="154">
        <v>4216</v>
      </c>
      <c r="D19" s="411"/>
      <c r="E19" s="411"/>
      <c r="F19" s="373" t="s">
        <v>300</v>
      </c>
      <c r="G19" s="127">
        <v>3142</v>
      </c>
      <c r="H19" s="127" t="s">
        <v>0</v>
      </c>
      <c r="I19" s="127">
        <v>18328</v>
      </c>
      <c r="J19" s="127">
        <v>19652</v>
      </c>
      <c r="K19" s="127"/>
      <c r="L19" s="127" t="s">
        <v>0</v>
      </c>
      <c r="M19" s="86"/>
    </row>
    <row r="20" spans="1:13" ht="12.75" hidden="1" customHeight="1">
      <c r="A20" s="1013"/>
      <c r="B20" s="154"/>
      <c r="C20" s="154"/>
      <c r="D20" s="411"/>
      <c r="E20" s="154"/>
      <c r="F20" s="367" t="s">
        <v>567</v>
      </c>
      <c r="G20" s="127"/>
      <c r="H20" s="127"/>
      <c r="I20" s="127">
        <v>18303</v>
      </c>
      <c r="J20" s="127"/>
      <c r="K20" s="127"/>
      <c r="L20" s="127"/>
      <c r="M20" s="86"/>
    </row>
    <row r="21" spans="1:13" ht="12.75" hidden="1" customHeight="1">
      <c r="A21" s="1013"/>
      <c r="B21" s="154"/>
      <c r="C21" s="154"/>
      <c r="D21" s="411"/>
      <c r="E21" s="154"/>
      <c r="F21" s="367" t="s">
        <v>566</v>
      </c>
      <c r="G21" s="127"/>
      <c r="H21" s="127"/>
      <c r="I21" s="127">
        <v>25</v>
      </c>
      <c r="J21" s="127"/>
      <c r="K21" s="127"/>
      <c r="L21" s="127"/>
      <c r="M21" s="86"/>
    </row>
    <row r="22" spans="1:13" ht="15">
      <c r="A22" s="1013"/>
      <c r="B22" s="152"/>
      <c r="C22" s="154">
        <v>4222</v>
      </c>
      <c r="D22" s="412"/>
      <c r="E22" s="413"/>
      <c r="F22" s="155" t="s">
        <v>301</v>
      </c>
      <c r="G22" s="115">
        <v>10648</v>
      </c>
      <c r="H22" s="127" t="s">
        <v>0</v>
      </c>
      <c r="I22" s="127" t="s">
        <v>0</v>
      </c>
      <c r="J22" s="127" t="s">
        <v>0</v>
      </c>
      <c r="K22" s="127"/>
      <c r="L22" s="127" t="s">
        <v>0</v>
      </c>
      <c r="M22" s="108"/>
    </row>
    <row r="23" spans="1:13" ht="15">
      <c r="A23" s="1013"/>
      <c r="B23" s="152"/>
      <c r="C23" s="154">
        <v>4223</v>
      </c>
      <c r="D23" s="412"/>
      <c r="E23" s="414"/>
      <c r="F23" s="415" t="s">
        <v>340</v>
      </c>
      <c r="G23" s="111">
        <v>167494</v>
      </c>
      <c r="H23" s="127" t="s">
        <v>0</v>
      </c>
      <c r="I23" s="127" t="s">
        <v>0</v>
      </c>
      <c r="J23" s="127">
        <v>914</v>
      </c>
      <c r="K23" s="127"/>
      <c r="L23" s="127" t="s">
        <v>0</v>
      </c>
      <c r="M23" s="86"/>
    </row>
    <row r="24" spans="1:13" ht="15">
      <c r="A24" s="1013"/>
      <c r="B24" s="152"/>
      <c r="C24" s="154">
        <v>4232</v>
      </c>
      <c r="D24" s="412"/>
      <c r="E24" s="412"/>
      <c r="F24" s="373" t="s">
        <v>329</v>
      </c>
      <c r="G24" s="127">
        <v>5680</v>
      </c>
      <c r="H24" s="127" t="s">
        <v>0</v>
      </c>
      <c r="I24" s="127" t="s">
        <v>0</v>
      </c>
      <c r="J24" s="127" t="s">
        <v>0</v>
      </c>
      <c r="K24" s="127"/>
      <c r="L24" s="127" t="s">
        <v>0</v>
      </c>
      <c r="M24" s="86"/>
    </row>
    <row r="25" spans="1:13" ht="15">
      <c r="A25" s="1013"/>
      <c r="B25" s="416"/>
      <c r="C25" s="416"/>
      <c r="D25" s="417"/>
      <c r="E25" s="417"/>
      <c r="F25" s="418" t="s">
        <v>132</v>
      </c>
      <c r="G25" s="419">
        <v>193625</v>
      </c>
      <c r="H25" s="420">
        <f>H10+H16</f>
        <v>2846</v>
      </c>
      <c r="I25" s="420">
        <v>21317</v>
      </c>
      <c r="J25" s="420">
        <f>J10+J16</f>
        <v>27617</v>
      </c>
      <c r="K25" s="420">
        <v>0</v>
      </c>
      <c r="L25" s="420">
        <f>L10+L16</f>
        <v>4000</v>
      </c>
      <c r="M25" s="101">
        <v>1154</v>
      </c>
    </row>
    <row r="26" spans="1:13" ht="14.25">
      <c r="A26" s="1013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3">
      <c r="A27" s="1013"/>
    </row>
    <row r="28" spans="1:13">
      <c r="A28" s="1013"/>
      <c r="G28" t="s">
        <v>67</v>
      </c>
      <c r="L28" s="3"/>
    </row>
    <row r="29" spans="1:13">
      <c r="A29" s="1013"/>
      <c r="F29" t="s">
        <v>67</v>
      </c>
      <c r="G29" s="3"/>
      <c r="I29" t="s">
        <v>67</v>
      </c>
    </row>
    <row r="30" spans="1:13">
      <c r="A30" s="1013"/>
      <c r="F30" t="s">
        <v>67</v>
      </c>
      <c r="H30" t="s">
        <v>67</v>
      </c>
    </row>
    <row r="31" spans="1:13">
      <c r="A31" s="1013"/>
      <c r="C31" t="s">
        <v>67</v>
      </c>
      <c r="I31" t="s">
        <v>67</v>
      </c>
    </row>
    <row r="32" spans="1:13">
      <c r="A32" s="1013"/>
      <c r="I32" t="s">
        <v>67</v>
      </c>
    </row>
    <row r="33" spans="1:12">
      <c r="A33" s="1013"/>
      <c r="I33" t="s">
        <v>67</v>
      </c>
    </row>
    <row r="34" spans="1:12">
      <c r="A34" s="1013"/>
    </row>
    <row r="35" spans="1:12">
      <c r="A35" s="1013"/>
      <c r="L35" t="s">
        <v>67</v>
      </c>
    </row>
    <row r="36" spans="1:12">
      <c r="A36" s="1013"/>
    </row>
    <row r="37" spans="1:12">
      <c r="A37" s="1013"/>
      <c r="H37" t="s">
        <v>67</v>
      </c>
    </row>
    <row r="38" spans="1:12">
      <c r="A38" s="1013"/>
    </row>
    <row r="39" spans="1:12">
      <c r="A39" s="1013"/>
    </row>
    <row r="40" spans="1:12">
      <c r="A40" s="1013"/>
    </row>
    <row r="41" spans="1:12">
      <c r="A41" s="1013"/>
      <c r="I41" t="s">
        <v>67</v>
      </c>
    </row>
    <row r="42" spans="1:12">
      <c r="A42" s="1013"/>
    </row>
    <row r="43" spans="1:12">
      <c r="A43" s="1013"/>
    </row>
    <row r="44" spans="1:12">
      <c r="A44" s="1013"/>
    </row>
    <row r="45" spans="1:12">
      <c r="A45" s="1013"/>
    </row>
    <row r="46" spans="1:12">
      <c r="A46" s="1013"/>
    </row>
  </sheetData>
  <mergeCells count="7">
    <mergeCell ref="A1:A46"/>
    <mergeCell ref="C11:F11"/>
    <mergeCell ref="B2:L2"/>
    <mergeCell ref="B7:B9"/>
    <mergeCell ref="C7:C9"/>
    <mergeCell ref="G7:G9"/>
    <mergeCell ref="E7:E9"/>
  </mergeCells>
  <pageMargins left="0.4" right="0.31496062992125984" top="0.59055118110236227" bottom="0.78740157480314965" header="0.31496062992125984" footer="0.31496062992125984"/>
  <pageSetup paperSize="9" scale="80" firstPageNumber="8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92"/>
  <sheetViews>
    <sheetView showWhiteSpace="0" zoomScaleNormal="100" workbookViewId="0">
      <pane ySplit="7" topLeftCell="A8" activePane="bottomLeft" state="frozen"/>
      <selection pane="bottomLeft" activeCell="C3" sqref="C3"/>
    </sheetView>
  </sheetViews>
  <sheetFormatPr defaultRowHeight="12.75" outlineLevelCol="1"/>
  <cols>
    <col min="2" max="2" width="8.85546875" customWidth="1"/>
    <col min="3" max="3" width="70.85546875" customWidth="1"/>
    <col min="4" max="4" width="23.28515625" hidden="1" customWidth="1" outlineLevel="1"/>
    <col min="5" max="5" width="12.7109375" customWidth="1" collapsed="1"/>
    <col min="6" max="6" width="11.5703125" customWidth="1"/>
    <col min="7" max="8" width="12.7109375" customWidth="1"/>
    <col min="9" max="9" width="12.28515625" customWidth="1"/>
    <col min="10" max="10" width="12.85546875" customWidth="1"/>
    <col min="11" max="11" width="9.140625" hidden="1" customWidth="1"/>
  </cols>
  <sheetData>
    <row r="1" spans="1:18" ht="24" customHeight="1">
      <c r="A1" s="1013">
        <v>9</v>
      </c>
      <c r="J1" s="85" t="s">
        <v>422</v>
      </c>
    </row>
    <row r="2" spans="1:18" ht="23.25">
      <c r="A2" s="1013"/>
      <c r="B2" s="1028" t="s">
        <v>323</v>
      </c>
      <c r="C2" s="1028"/>
      <c r="D2" s="1028"/>
      <c r="E2" s="1028"/>
      <c r="F2" s="1028"/>
      <c r="G2" s="1028"/>
      <c r="H2" s="1028"/>
      <c r="I2" s="1028"/>
      <c r="J2" s="1028"/>
    </row>
    <row r="3" spans="1:18" ht="23.25">
      <c r="A3" s="1013"/>
      <c r="C3" s="10"/>
      <c r="D3" s="10"/>
      <c r="E3" s="10"/>
      <c r="F3" s="45"/>
      <c r="G3" s="10"/>
      <c r="H3" s="13"/>
      <c r="I3" s="33"/>
    </row>
    <row r="4" spans="1:18" ht="14.25">
      <c r="A4" s="1013"/>
      <c r="B4" s="86"/>
      <c r="C4" s="421"/>
      <c r="D4" s="421"/>
      <c r="E4" s="86"/>
      <c r="F4" s="86"/>
      <c r="G4" s="85"/>
      <c r="H4" s="85"/>
      <c r="I4" s="85"/>
      <c r="J4" s="85" t="s">
        <v>283</v>
      </c>
      <c r="K4" s="86"/>
    </row>
    <row r="5" spans="1:18" ht="14.25" customHeight="1">
      <c r="A5" s="1013"/>
      <c r="B5" s="422"/>
      <c r="C5" s="88"/>
      <c r="D5" s="423"/>
      <c r="E5" s="1029" t="s">
        <v>434</v>
      </c>
      <c r="F5" s="1023" t="s">
        <v>484</v>
      </c>
      <c r="G5" s="424" t="s">
        <v>71</v>
      </c>
      <c r="H5" s="401" t="s">
        <v>412</v>
      </c>
      <c r="I5" s="88" t="s">
        <v>418</v>
      </c>
      <c r="J5" s="985" t="s">
        <v>71</v>
      </c>
      <c r="K5" s="989" t="s">
        <v>406</v>
      </c>
    </row>
    <row r="6" spans="1:18" ht="14.25">
      <c r="A6" s="1013"/>
      <c r="B6" s="87" t="s">
        <v>415</v>
      </c>
      <c r="C6" s="90"/>
      <c r="D6" s="425" t="s">
        <v>138</v>
      </c>
      <c r="E6" s="1030"/>
      <c r="F6" s="1024"/>
      <c r="G6" s="168" t="s">
        <v>69</v>
      </c>
      <c r="H6" s="171" t="s">
        <v>4</v>
      </c>
      <c r="I6" s="90" t="s">
        <v>419</v>
      </c>
      <c r="J6" s="986" t="s">
        <v>69</v>
      </c>
      <c r="K6" s="990" t="s">
        <v>611</v>
      </c>
    </row>
    <row r="7" spans="1:18" ht="14.25">
      <c r="A7" s="1013"/>
      <c r="B7" s="92"/>
      <c r="C7" s="92"/>
      <c r="D7" s="425"/>
      <c r="E7" s="1030"/>
      <c r="F7" s="1025"/>
      <c r="G7" s="170" t="s">
        <v>421</v>
      </c>
      <c r="H7" s="939" t="s">
        <v>410</v>
      </c>
      <c r="I7" s="171">
        <v>2015</v>
      </c>
      <c r="J7" s="94" t="s">
        <v>392</v>
      </c>
      <c r="K7" s="123"/>
      <c r="L7" s="55"/>
      <c r="M7" s="55"/>
      <c r="N7" s="55"/>
      <c r="O7" s="55"/>
      <c r="P7" s="55"/>
      <c r="Q7" s="55"/>
      <c r="R7" s="55"/>
    </row>
    <row r="8" spans="1:18" ht="14.25">
      <c r="A8" s="1013"/>
      <c r="B8" s="426" t="s">
        <v>79</v>
      </c>
      <c r="C8" s="427"/>
      <c r="D8" s="428"/>
      <c r="E8" s="428" t="s">
        <v>80</v>
      </c>
      <c r="F8" s="429">
        <v>1643</v>
      </c>
      <c r="G8" s="429">
        <v>1370</v>
      </c>
      <c r="H8" s="678">
        <v>2007</v>
      </c>
      <c r="I8" s="429">
        <f>SUM(I9:I11)</f>
        <v>1420</v>
      </c>
      <c r="J8" s="431">
        <f>SUM(J9:J11)</f>
        <v>1420</v>
      </c>
      <c r="K8" s="991">
        <f>J8-G8</f>
        <v>50</v>
      </c>
      <c r="L8" s="3"/>
    </row>
    <row r="9" spans="1:18" ht="14.25">
      <c r="A9" s="1013"/>
      <c r="B9" s="92">
        <v>1014</v>
      </c>
      <c r="C9" s="432" t="s">
        <v>146</v>
      </c>
      <c r="D9" s="433">
        <v>2114.2114999999999</v>
      </c>
      <c r="E9" s="434"/>
      <c r="F9" s="435">
        <v>1255</v>
      </c>
      <c r="G9" s="435">
        <v>1100</v>
      </c>
      <c r="H9" s="436">
        <v>1208</v>
      </c>
      <c r="I9" s="437">
        <v>1100</v>
      </c>
      <c r="J9" s="127">
        <v>1100</v>
      </c>
      <c r="K9" s="438"/>
    </row>
    <row r="10" spans="1:18" ht="14.25">
      <c r="A10" s="1013"/>
      <c r="B10" s="408">
        <v>1037</v>
      </c>
      <c r="C10" s="439" t="s">
        <v>148</v>
      </c>
      <c r="D10" s="440">
        <v>2075</v>
      </c>
      <c r="E10" s="440"/>
      <c r="F10" s="441">
        <v>238</v>
      </c>
      <c r="G10" s="441">
        <v>20</v>
      </c>
      <c r="H10" s="436">
        <v>135</v>
      </c>
      <c r="I10" s="442">
        <v>20</v>
      </c>
      <c r="J10" s="127">
        <v>20</v>
      </c>
      <c r="K10" s="438"/>
    </row>
    <row r="11" spans="1:18" ht="14.25">
      <c r="A11" s="1013"/>
      <c r="B11" s="154">
        <v>1039</v>
      </c>
      <c r="C11" s="443" t="s">
        <v>149</v>
      </c>
      <c r="D11" s="444">
        <v>2070</v>
      </c>
      <c r="E11" s="444"/>
      <c r="F11" s="445">
        <v>150</v>
      </c>
      <c r="G11" s="445">
        <v>250</v>
      </c>
      <c r="H11" s="446">
        <v>664</v>
      </c>
      <c r="I11" s="447">
        <v>300</v>
      </c>
      <c r="J11" s="448">
        <v>300</v>
      </c>
      <c r="K11" s="991">
        <f>J11-G11</f>
        <v>50</v>
      </c>
    </row>
    <row r="12" spans="1:18" ht="14.25">
      <c r="A12" s="1013"/>
      <c r="B12" s="449" t="s">
        <v>81</v>
      </c>
      <c r="C12" s="450"/>
      <c r="D12" s="451"/>
      <c r="E12" s="451" t="s">
        <v>39</v>
      </c>
      <c r="F12" s="430">
        <v>895</v>
      </c>
      <c r="G12" s="430">
        <v>1050</v>
      </c>
      <c r="H12" s="430">
        <v>1193</v>
      </c>
      <c r="I12" s="452">
        <f>I13</f>
        <v>1500</v>
      </c>
      <c r="J12" s="431">
        <f>J13</f>
        <v>1250</v>
      </c>
      <c r="K12" s="992">
        <f>J12-G12</f>
        <v>200</v>
      </c>
      <c r="L12" s="3"/>
    </row>
    <row r="13" spans="1:18" ht="14.25">
      <c r="A13" s="1013"/>
      <c r="B13" s="453">
        <v>2143</v>
      </c>
      <c r="C13" s="439" t="s">
        <v>147</v>
      </c>
      <c r="D13" s="440"/>
      <c r="E13" s="440"/>
      <c r="F13" s="454">
        <v>895</v>
      </c>
      <c r="G13" s="454">
        <v>1050</v>
      </c>
      <c r="H13" s="454">
        <v>1193</v>
      </c>
      <c r="I13" s="455">
        <f>I14+I16</f>
        <v>1500</v>
      </c>
      <c r="J13" s="127">
        <f>J14+J16</f>
        <v>1250</v>
      </c>
      <c r="K13" s="438"/>
    </row>
    <row r="14" spans="1:18" ht="14.25">
      <c r="A14" s="1013"/>
      <c r="B14" s="456"/>
      <c r="C14" s="439" t="s">
        <v>584</v>
      </c>
      <c r="D14" s="440" t="s">
        <v>354</v>
      </c>
      <c r="E14" s="440" t="s">
        <v>39</v>
      </c>
      <c r="F14" s="454">
        <v>766</v>
      </c>
      <c r="G14" s="454">
        <v>750</v>
      </c>
      <c r="H14" s="454">
        <v>893</v>
      </c>
      <c r="I14" s="455">
        <v>1200</v>
      </c>
      <c r="J14" s="127">
        <v>950</v>
      </c>
      <c r="K14" s="991">
        <f>J14-G14</f>
        <v>200</v>
      </c>
    </row>
    <row r="15" spans="1:18" ht="14.25">
      <c r="A15" s="1013"/>
      <c r="B15" s="456"/>
      <c r="C15" s="439" t="s">
        <v>490</v>
      </c>
      <c r="D15" s="440"/>
      <c r="E15" s="440" t="s">
        <v>39</v>
      </c>
      <c r="F15" s="454"/>
      <c r="G15" s="454">
        <v>450</v>
      </c>
      <c r="H15" s="454">
        <v>268</v>
      </c>
      <c r="I15" s="455">
        <v>500</v>
      </c>
      <c r="J15" s="127">
        <v>500</v>
      </c>
      <c r="K15" s="438"/>
    </row>
    <row r="16" spans="1:18" ht="14.25">
      <c r="A16" s="1013"/>
      <c r="B16" s="457"/>
      <c r="C16" s="439" t="s">
        <v>206</v>
      </c>
      <c r="D16" s="440" t="s">
        <v>356</v>
      </c>
      <c r="E16" s="440" t="s">
        <v>39</v>
      </c>
      <c r="F16" s="441">
        <v>129</v>
      </c>
      <c r="G16" s="441">
        <v>300</v>
      </c>
      <c r="H16" s="441">
        <v>300</v>
      </c>
      <c r="I16" s="442">
        <v>300</v>
      </c>
      <c r="J16" s="127">
        <v>300</v>
      </c>
      <c r="K16" s="438"/>
    </row>
    <row r="17" spans="1:12" ht="14.25">
      <c r="A17" s="1013"/>
      <c r="B17" s="458" t="s">
        <v>83</v>
      </c>
      <c r="C17" s="450"/>
      <c r="D17" s="451"/>
      <c r="E17" s="459"/>
      <c r="F17" s="430">
        <v>89204</v>
      </c>
      <c r="G17" s="430">
        <v>87225</v>
      </c>
      <c r="H17" s="430">
        <v>101780</v>
      </c>
      <c r="I17" s="430">
        <f>I18+I22+I25+I29+I35+I38</f>
        <v>277068</v>
      </c>
      <c r="J17" s="431">
        <f>J18+J22+J25+J29+J35+J38</f>
        <v>91107</v>
      </c>
      <c r="K17" s="993">
        <f>J17-G17</f>
        <v>3882</v>
      </c>
      <c r="L17" s="3"/>
    </row>
    <row r="18" spans="1:12" ht="14.25">
      <c r="A18" s="1013"/>
      <c r="B18" s="453">
        <v>2212</v>
      </c>
      <c r="C18" s="439" t="s">
        <v>150</v>
      </c>
      <c r="D18" s="440"/>
      <c r="E18" s="440"/>
      <c r="F18" s="454">
        <v>38501</v>
      </c>
      <c r="G18" s="454">
        <v>36000</v>
      </c>
      <c r="H18" s="454">
        <v>50340</v>
      </c>
      <c r="I18" s="454">
        <f>SUM(I19:I21)</f>
        <v>213763</v>
      </c>
      <c r="J18" s="460">
        <f>SUM(J19:J21)</f>
        <v>39182</v>
      </c>
      <c r="K18" s="461"/>
    </row>
    <row r="19" spans="1:12" ht="14.25">
      <c r="A19" s="1013"/>
      <c r="B19" s="456"/>
      <c r="C19" s="439" t="s">
        <v>207</v>
      </c>
      <c r="D19" s="462" t="s">
        <v>348</v>
      </c>
      <c r="E19" s="440" t="s">
        <v>35</v>
      </c>
      <c r="F19" s="454">
        <v>9971</v>
      </c>
      <c r="G19" s="436">
        <v>12000</v>
      </c>
      <c r="H19" s="454">
        <v>20978</v>
      </c>
      <c r="I19" s="454">
        <v>162446</v>
      </c>
      <c r="J19" s="127">
        <v>15000</v>
      </c>
      <c r="K19" s="993">
        <f>J19-G19</f>
        <v>3000</v>
      </c>
    </row>
    <row r="20" spans="1:12" ht="14.25">
      <c r="A20" s="1013"/>
      <c r="B20" s="456"/>
      <c r="C20" s="439" t="s">
        <v>207</v>
      </c>
      <c r="D20" s="462" t="s">
        <v>351</v>
      </c>
      <c r="E20" s="440" t="s">
        <v>47</v>
      </c>
      <c r="F20" s="454">
        <v>4547</v>
      </c>
      <c r="G20" s="436" t="s">
        <v>0</v>
      </c>
      <c r="H20" s="454">
        <v>8862</v>
      </c>
      <c r="I20" s="454">
        <v>182</v>
      </c>
      <c r="J20" s="127">
        <v>182</v>
      </c>
      <c r="K20" s="463"/>
    </row>
    <row r="21" spans="1:12" ht="14.25">
      <c r="A21" s="1013"/>
      <c r="B21" s="457"/>
      <c r="C21" s="439" t="s">
        <v>208</v>
      </c>
      <c r="D21" s="440">
        <v>3570.3571000000002</v>
      </c>
      <c r="E21" s="440" t="s">
        <v>35</v>
      </c>
      <c r="F21" s="454">
        <v>23983</v>
      </c>
      <c r="G21" s="436">
        <v>24000</v>
      </c>
      <c r="H21" s="454">
        <v>20500</v>
      </c>
      <c r="I21" s="454">
        <v>51135</v>
      </c>
      <c r="J21" s="127">
        <v>24000</v>
      </c>
      <c r="K21" s="463"/>
    </row>
    <row r="22" spans="1:12" ht="14.25">
      <c r="A22" s="1013"/>
      <c r="B22" s="453">
        <v>2219</v>
      </c>
      <c r="C22" s="439" t="s">
        <v>151</v>
      </c>
      <c r="D22" s="464"/>
      <c r="E22" s="440"/>
      <c r="F22" s="454">
        <v>244</v>
      </c>
      <c r="G22" s="454">
        <v>300</v>
      </c>
      <c r="H22" s="454">
        <v>300</v>
      </c>
      <c r="I22" s="454">
        <f>SUM(I23:I24)</f>
        <v>450</v>
      </c>
      <c r="J22" s="127">
        <f>SUM(J23:J24)</f>
        <v>300</v>
      </c>
      <c r="K22" s="149"/>
    </row>
    <row r="23" spans="1:12" ht="14.25">
      <c r="A23" s="1013"/>
      <c r="B23" s="456"/>
      <c r="C23" s="465" t="s">
        <v>209</v>
      </c>
      <c r="D23" s="440">
        <v>5231</v>
      </c>
      <c r="E23" s="464" t="s">
        <v>33</v>
      </c>
      <c r="F23" s="466">
        <v>234</v>
      </c>
      <c r="G23" s="466">
        <v>300</v>
      </c>
      <c r="H23" s="466">
        <v>300</v>
      </c>
      <c r="I23" s="466">
        <v>450</v>
      </c>
      <c r="J23" s="127">
        <v>300</v>
      </c>
      <c r="K23" s="463"/>
    </row>
    <row r="24" spans="1:12" ht="14.25">
      <c r="A24" s="1013"/>
      <c r="B24" s="456"/>
      <c r="C24" s="155" t="s">
        <v>330</v>
      </c>
      <c r="D24" s="467">
        <v>5275</v>
      </c>
      <c r="E24" s="154" t="s">
        <v>39</v>
      </c>
      <c r="F24" s="127">
        <v>10</v>
      </c>
      <c r="G24" s="127" t="s">
        <v>0</v>
      </c>
      <c r="H24" s="127"/>
      <c r="I24" s="127" t="s">
        <v>0</v>
      </c>
      <c r="J24" s="127" t="s">
        <v>0</v>
      </c>
      <c r="K24" s="463"/>
    </row>
    <row r="25" spans="1:12" ht="14.25">
      <c r="A25" s="1013"/>
      <c r="B25" s="453">
        <v>2221</v>
      </c>
      <c r="C25" s="468" t="s">
        <v>519</v>
      </c>
      <c r="D25" s="467"/>
      <c r="E25" s="154"/>
      <c r="F25" s="127">
        <f>F26</f>
        <v>47500</v>
      </c>
      <c r="G25" s="127">
        <f>G26</f>
        <v>47500</v>
      </c>
      <c r="H25" s="127">
        <v>47570</v>
      </c>
      <c r="I25" s="127">
        <f>SUM(I26:I27)</f>
        <v>58000</v>
      </c>
      <c r="J25" s="127">
        <f>SUM(J26:J28)</f>
        <v>48000</v>
      </c>
      <c r="K25" s="149"/>
    </row>
    <row r="26" spans="1:12" ht="14.25">
      <c r="A26" s="1013"/>
      <c r="B26" s="469"/>
      <c r="C26" s="470" t="s">
        <v>520</v>
      </c>
      <c r="D26" s="471">
        <v>3601</v>
      </c>
      <c r="E26" s="154" t="s">
        <v>35</v>
      </c>
      <c r="F26" s="127">
        <v>47500</v>
      </c>
      <c r="G26" s="127">
        <v>47500</v>
      </c>
      <c r="H26" s="127">
        <v>47500</v>
      </c>
      <c r="I26" s="127">
        <v>57000</v>
      </c>
      <c r="J26" s="127">
        <v>47500</v>
      </c>
      <c r="K26" s="463"/>
    </row>
    <row r="27" spans="1:12" ht="14.25">
      <c r="A27" s="1013"/>
      <c r="B27" s="469"/>
      <c r="C27" s="155" t="s">
        <v>521</v>
      </c>
      <c r="D27" s="154"/>
      <c r="E27" s="411" t="s">
        <v>35</v>
      </c>
      <c r="F27" s="127" t="s">
        <v>0</v>
      </c>
      <c r="G27" s="127" t="s">
        <v>0</v>
      </c>
      <c r="H27" s="127"/>
      <c r="I27" s="127">
        <v>1000</v>
      </c>
      <c r="J27" s="127">
        <v>500</v>
      </c>
      <c r="K27" s="993">
        <v>500</v>
      </c>
    </row>
    <row r="28" spans="1:12" ht="14.25">
      <c r="A28" s="1013"/>
      <c r="B28" s="472"/>
      <c r="C28" s="155" t="s">
        <v>568</v>
      </c>
      <c r="D28" s="408">
        <v>5276</v>
      </c>
      <c r="E28" s="154" t="s">
        <v>39</v>
      </c>
      <c r="F28" s="473" t="s">
        <v>0</v>
      </c>
      <c r="G28" s="474" t="s">
        <v>0</v>
      </c>
      <c r="H28" s="112">
        <v>70</v>
      </c>
      <c r="I28" s="474" t="s">
        <v>0</v>
      </c>
      <c r="J28" s="127" t="s">
        <v>0</v>
      </c>
      <c r="K28" s="463"/>
    </row>
    <row r="29" spans="1:12" ht="14.25">
      <c r="A29" s="1013"/>
      <c r="B29" s="456">
        <v>2229</v>
      </c>
      <c r="C29" s="475" t="s">
        <v>152</v>
      </c>
      <c r="D29" s="476"/>
      <c r="E29" s="154"/>
      <c r="F29" s="127">
        <v>1843</v>
      </c>
      <c r="G29" s="127">
        <v>2425</v>
      </c>
      <c r="H29" s="436">
        <v>2425</v>
      </c>
      <c r="I29" s="127">
        <f>SUM(I30:I34)</f>
        <v>3605</v>
      </c>
      <c r="J29" s="127">
        <f>SUM(J30:J34)</f>
        <v>2525</v>
      </c>
      <c r="K29" s="149"/>
    </row>
    <row r="30" spans="1:12" ht="14.25">
      <c r="A30" s="1013"/>
      <c r="B30" s="456"/>
      <c r="C30" s="439" t="s">
        <v>210</v>
      </c>
      <c r="D30" s="477">
        <v>3098</v>
      </c>
      <c r="E30" s="477" t="s">
        <v>35</v>
      </c>
      <c r="F30" s="478">
        <v>113</v>
      </c>
      <c r="G30" s="479">
        <v>100</v>
      </c>
      <c r="H30" s="436">
        <v>100</v>
      </c>
      <c r="I30" s="478">
        <v>100</v>
      </c>
      <c r="J30" s="127">
        <v>100</v>
      </c>
      <c r="K30" s="463"/>
    </row>
    <row r="31" spans="1:12" ht="14.25">
      <c r="A31" s="1013"/>
      <c r="B31" s="456"/>
      <c r="C31" s="439" t="s">
        <v>518</v>
      </c>
      <c r="D31" s="440">
        <v>3111</v>
      </c>
      <c r="E31" s="440" t="s">
        <v>35</v>
      </c>
      <c r="F31" s="480">
        <v>1204</v>
      </c>
      <c r="G31" s="481">
        <v>1500</v>
      </c>
      <c r="H31" s="436">
        <v>1500</v>
      </c>
      <c r="I31" s="480">
        <v>2500</v>
      </c>
      <c r="J31" s="127">
        <v>1500</v>
      </c>
      <c r="K31" s="463"/>
    </row>
    <row r="32" spans="1:12" ht="14.25">
      <c r="A32" s="1013"/>
      <c r="B32" s="456"/>
      <c r="C32" s="439" t="s">
        <v>211</v>
      </c>
      <c r="D32" s="440" t="s">
        <v>84</v>
      </c>
      <c r="E32" s="440" t="s">
        <v>85</v>
      </c>
      <c r="F32" s="480">
        <v>9</v>
      </c>
      <c r="G32" s="481">
        <v>50</v>
      </c>
      <c r="H32" s="436">
        <v>50</v>
      </c>
      <c r="I32" s="480">
        <v>50</v>
      </c>
      <c r="J32" s="127">
        <v>50</v>
      </c>
      <c r="K32" s="463"/>
    </row>
    <row r="33" spans="1:11" ht="14.25">
      <c r="A33" s="1013"/>
      <c r="B33" s="456"/>
      <c r="C33" s="439" t="s">
        <v>212</v>
      </c>
      <c r="D33" s="440">
        <v>3099</v>
      </c>
      <c r="E33" s="440" t="s">
        <v>35</v>
      </c>
      <c r="F33" s="441">
        <v>250</v>
      </c>
      <c r="G33" s="482">
        <v>500</v>
      </c>
      <c r="H33" s="436">
        <v>500</v>
      </c>
      <c r="I33" s="441">
        <v>680</v>
      </c>
      <c r="J33" s="127">
        <v>600</v>
      </c>
      <c r="K33" s="463"/>
    </row>
    <row r="34" spans="1:11" ht="14.25">
      <c r="A34" s="1013"/>
      <c r="B34" s="457"/>
      <c r="C34" s="439" t="s">
        <v>213</v>
      </c>
      <c r="D34" s="440">
        <v>3086</v>
      </c>
      <c r="E34" s="440" t="s">
        <v>35</v>
      </c>
      <c r="F34" s="441">
        <v>267</v>
      </c>
      <c r="G34" s="482">
        <v>275</v>
      </c>
      <c r="H34" s="436">
        <v>275</v>
      </c>
      <c r="I34" s="441">
        <v>275</v>
      </c>
      <c r="J34" s="127">
        <v>275</v>
      </c>
      <c r="K34" s="463"/>
    </row>
    <row r="35" spans="1:11" ht="14.25">
      <c r="A35" s="1013"/>
      <c r="B35" s="453">
        <v>2232</v>
      </c>
      <c r="C35" s="439" t="s">
        <v>153</v>
      </c>
      <c r="D35" s="440"/>
      <c r="E35" s="440" t="s">
        <v>35</v>
      </c>
      <c r="F35" s="441">
        <v>609</v>
      </c>
      <c r="G35" s="441">
        <v>650</v>
      </c>
      <c r="H35" s="441">
        <v>645</v>
      </c>
      <c r="I35" s="441">
        <f>SUM(I36:I37)</f>
        <v>900</v>
      </c>
      <c r="J35" s="127">
        <f>SUM(J36:J37)</f>
        <v>750</v>
      </c>
      <c r="K35" s="149"/>
    </row>
    <row r="36" spans="1:11" ht="14.25">
      <c r="A36" s="1013"/>
      <c r="B36" s="456"/>
      <c r="C36" s="439" t="s">
        <v>214</v>
      </c>
      <c r="D36" s="440">
        <v>3566</v>
      </c>
      <c r="E36" s="483"/>
      <c r="F36" s="441">
        <v>475</v>
      </c>
      <c r="G36" s="441">
        <v>400</v>
      </c>
      <c r="H36" s="441">
        <v>395</v>
      </c>
      <c r="I36" s="484">
        <v>650</v>
      </c>
      <c r="J36" s="127">
        <v>500</v>
      </c>
      <c r="K36" s="463"/>
    </row>
    <row r="37" spans="1:11" ht="14.25">
      <c r="A37" s="1013"/>
      <c r="B37" s="457"/>
      <c r="C37" s="485" t="s">
        <v>215</v>
      </c>
      <c r="D37" s="486">
        <v>3087</v>
      </c>
      <c r="E37" s="483"/>
      <c r="F37" s="441">
        <v>134</v>
      </c>
      <c r="G37" s="487">
        <v>250</v>
      </c>
      <c r="H37" s="441">
        <v>250</v>
      </c>
      <c r="I37" s="484">
        <v>250</v>
      </c>
      <c r="J37" s="127">
        <v>250</v>
      </c>
      <c r="K37" s="463"/>
    </row>
    <row r="38" spans="1:11" ht="14.25">
      <c r="A38" s="1013"/>
      <c r="B38" s="488">
        <v>2242</v>
      </c>
      <c r="C38" s="155" t="s">
        <v>291</v>
      </c>
      <c r="D38" s="489"/>
      <c r="E38" s="490" t="s">
        <v>39</v>
      </c>
      <c r="F38" s="487">
        <v>507</v>
      </c>
      <c r="G38" s="491">
        <v>350</v>
      </c>
      <c r="H38" s="487">
        <v>500</v>
      </c>
      <c r="I38" s="492">
        <f>I39</f>
        <v>350</v>
      </c>
      <c r="J38" s="127">
        <f>J39</f>
        <v>350</v>
      </c>
      <c r="K38" s="461"/>
    </row>
    <row r="39" spans="1:11" ht="14.25">
      <c r="A39" s="1013"/>
      <c r="B39" s="493"/>
      <c r="C39" s="155" t="s">
        <v>292</v>
      </c>
      <c r="D39" s="489">
        <v>5259</v>
      </c>
      <c r="E39" s="490"/>
      <c r="F39" s="487">
        <v>507</v>
      </c>
      <c r="G39" s="491">
        <v>350</v>
      </c>
      <c r="H39" s="487">
        <v>500</v>
      </c>
      <c r="I39" s="492">
        <v>350</v>
      </c>
      <c r="J39" s="127">
        <v>350</v>
      </c>
      <c r="K39" s="438"/>
    </row>
    <row r="40" spans="1:11" ht="14.25">
      <c r="A40" s="1013"/>
      <c r="B40" s="426" t="s">
        <v>86</v>
      </c>
      <c r="C40" s="494"/>
      <c r="D40" s="495"/>
      <c r="E40" s="496"/>
      <c r="F40" s="497">
        <v>1076</v>
      </c>
      <c r="G40" s="498">
        <v>1420</v>
      </c>
      <c r="H40" s="497">
        <v>849</v>
      </c>
      <c r="I40" s="497">
        <f>I41+I42+I46+I48</f>
        <v>2030</v>
      </c>
      <c r="J40" s="431">
        <f>J41+J42+J46+J48</f>
        <v>1220</v>
      </c>
      <c r="K40" s="991">
        <f>J40-G40</f>
        <v>-200</v>
      </c>
    </row>
    <row r="41" spans="1:11" ht="14.25">
      <c r="A41" s="1013"/>
      <c r="B41" s="408">
        <v>2310</v>
      </c>
      <c r="C41" s="499" t="s">
        <v>202</v>
      </c>
      <c r="D41" s="477" t="s">
        <v>0</v>
      </c>
      <c r="E41" s="477" t="s">
        <v>35</v>
      </c>
      <c r="F41" s="478">
        <v>2</v>
      </c>
      <c r="G41" s="478">
        <v>20</v>
      </c>
      <c r="H41" s="478">
        <v>35</v>
      </c>
      <c r="I41" s="478">
        <v>30</v>
      </c>
      <c r="J41" s="127">
        <v>20</v>
      </c>
      <c r="K41" s="500"/>
    </row>
    <row r="42" spans="1:11" ht="14.25">
      <c r="A42" s="1013"/>
      <c r="B42" s="88">
        <v>2321</v>
      </c>
      <c r="C42" s="439" t="s">
        <v>203</v>
      </c>
      <c r="D42" s="440" t="s">
        <v>0</v>
      </c>
      <c r="E42" s="440"/>
      <c r="F42" s="478">
        <v>815</v>
      </c>
      <c r="G42" s="441">
        <v>600</v>
      </c>
      <c r="H42" s="441">
        <v>600</v>
      </c>
      <c r="I42" s="454">
        <f>I43</f>
        <v>1000</v>
      </c>
      <c r="J42" s="127">
        <f>SUM(J43:J45)</f>
        <v>600</v>
      </c>
      <c r="K42" s="500"/>
    </row>
    <row r="43" spans="1:11" ht="14.25">
      <c r="A43" s="1013"/>
      <c r="B43" s="90"/>
      <c r="C43" s="439" t="s">
        <v>216</v>
      </c>
      <c r="D43" s="440" t="s">
        <v>0</v>
      </c>
      <c r="E43" s="440" t="s">
        <v>35</v>
      </c>
      <c r="F43" s="478">
        <v>398</v>
      </c>
      <c r="G43" s="441">
        <v>600</v>
      </c>
      <c r="H43" s="441">
        <v>600</v>
      </c>
      <c r="I43" s="501">
        <v>1000</v>
      </c>
      <c r="J43" s="127">
        <v>600</v>
      </c>
      <c r="K43" s="500"/>
    </row>
    <row r="44" spans="1:11" ht="15">
      <c r="A44" s="1013"/>
      <c r="B44" s="92"/>
      <c r="C44" s="439" t="s">
        <v>334</v>
      </c>
      <c r="D44" s="440" t="s">
        <v>0</v>
      </c>
      <c r="E44" s="440" t="s">
        <v>47</v>
      </c>
      <c r="F44" s="478">
        <v>333</v>
      </c>
      <c r="G44" s="441" t="s">
        <v>0</v>
      </c>
      <c r="H44" s="441" t="s">
        <v>0</v>
      </c>
      <c r="I44" s="47" t="s">
        <v>0</v>
      </c>
      <c r="J44" s="127" t="s">
        <v>0</v>
      </c>
      <c r="K44" s="149"/>
    </row>
    <row r="45" spans="1:11" ht="15">
      <c r="A45" s="1013">
        <v>10</v>
      </c>
      <c r="B45" s="90"/>
      <c r="C45" s="465" t="s">
        <v>341</v>
      </c>
      <c r="D45" s="464"/>
      <c r="E45" s="464" t="s">
        <v>47</v>
      </c>
      <c r="F45" s="502">
        <v>84</v>
      </c>
      <c r="G45" s="487" t="s">
        <v>0</v>
      </c>
      <c r="H45" s="487" t="s">
        <v>0</v>
      </c>
      <c r="I45" s="68" t="s">
        <v>0</v>
      </c>
      <c r="J45" s="503" t="s">
        <v>0</v>
      </c>
      <c r="K45" s="994"/>
    </row>
    <row r="46" spans="1:11" ht="14.25">
      <c r="A46" s="1013"/>
      <c r="B46" s="88">
        <v>2333</v>
      </c>
      <c r="C46" s="504" t="s">
        <v>204</v>
      </c>
      <c r="D46" s="505" t="s">
        <v>0</v>
      </c>
      <c r="E46" s="505"/>
      <c r="F46" s="506">
        <v>0</v>
      </c>
      <c r="G46" s="506">
        <v>400</v>
      </c>
      <c r="H46" s="506">
        <v>114</v>
      </c>
      <c r="I46" s="507">
        <f>I47</f>
        <v>500</v>
      </c>
      <c r="J46" s="127">
        <f>J47</f>
        <v>300</v>
      </c>
      <c r="K46" s="994"/>
    </row>
    <row r="47" spans="1:11" ht="14.25">
      <c r="A47" s="1013"/>
      <c r="B47" s="92"/>
      <c r="C47" s="485" t="s">
        <v>217</v>
      </c>
      <c r="D47" s="486"/>
      <c r="E47" s="486" t="s">
        <v>35</v>
      </c>
      <c r="F47" s="508">
        <v>0</v>
      </c>
      <c r="G47" s="509">
        <v>400</v>
      </c>
      <c r="H47" s="509">
        <v>114</v>
      </c>
      <c r="I47" s="491">
        <v>500</v>
      </c>
      <c r="J47" s="127">
        <v>300</v>
      </c>
      <c r="K47" s="994"/>
    </row>
    <row r="48" spans="1:11" ht="14.25">
      <c r="A48" s="1013"/>
      <c r="B48" s="408">
        <v>2341</v>
      </c>
      <c r="C48" s="504" t="s">
        <v>205</v>
      </c>
      <c r="D48" s="505" t="s">
        <v>0</v>
      </c>
      <c r="E48" s="505" t="s">
        <v>35</v>
      </c>
      <c r="F48" s="506">
        <v>259</v>
      </c>
      <c r="G48" s="506">
        <v>400</v>
      </c>
      <c r="H48" s="506">
        <v>100</v>
      </c>
      <c r="I48" s="491">
        <v>500</v>
      </c>
      <c r="J48" s="127">
        <v>300</v>
      </c>
      <c r="K48" s="994"/>
    </row>
    <row r="49" spans="1:15" ht="14.25">
      <c r="A49" s="1013"/>
      <c r="B49" s="510" t="s">
        <v>87</v>
      </c>
      <c r="C49" s="511"/>
      <c r="D49" s="512"/>
      <c r="E49" s="513"/>
      <c r="F49" s="497">
        <v>67577</v>
      </c>
      <c r="G49" s="497">
        <v>63885</v>
      </c>
      <c r="H49" s="514">
        <v>67698</v>
      </c>
      <c r="I49" s="515">
        <f>SUM(I50:I51)</f>
        <v>68749</v>
      </c>
      <c r="J49" s="515">
        <f>SUM(J50:J52)</f>
        <v>68316</v>
      </c>
      <c r="K49" s="993">
        <f>J49-G49</f>
        <v>4431</v>
      </c>
      <c r="L49" s="3"/>
      <c r="N49" t="s">
        <v>67</v>
      </c>
    </row>
    <row r="50" spans="1:15" ht="14.25">
      <c r="A50" s="1013"/>
      <c r="B50" s="516"/>
      <c r="C50" s="499" t="s">
        <v>218</v>
      </c>
      <c r="D50" s="477"/>
      <c r="E50" s="477" t="s">
        <v>88</v>
      </c>
      <c r="F50" s="517">
        <v>88</v>
      </c>
      <c r="G50" s="517">
        <v>220</v>
      </c>
      <c r="H50" s="518">
        <v>190</v>
      </c>
      <c r="I50" s="110">
        <f>I54+I62+I82</f>
        <v>220</v>
      </c>
      <c r="J50" s="519">
        <f>J54+J62+J82</f>
        <v>220</v>
      </c>
      <c r="K50" s="149"/>
      <c r="M50" s="3"/>
    </row>
    <row r="51" spans="1:15" ht="14.25">
      <c r="A51" s="1013"/>
      <c r="B51" s="516"/>
      <c r="C51" s="485" t="s">
        <v>219</v>
      </c>
      <c r="D51" s="486"/>
      <c r="E51" s="486" t="s">
        <v>88</v>
      </c>
      <c r="F51" s="520">
        <v>67488</v>
      </c>
      <c r="G51" s="520">
        <v>63665</v>
      </c>
      <c r="H51" s="521">
        <v>67508</v>
      </c>
      <c r="I51" s="520">
        <f>I55+I64+I79</f>
        <v>68529</v>
      </c>
      <c r="J51" s="127">
        <f>J55+J64+J79</f>
        <v>68096</v>
      </c>
      <c r="K51" s="995">
        <f>J51-G51</f>
        <v>4431</v>
      </c>
      <c r="L51" s="3"/>
    </row>
    <row r="52" spans="1:15" ht="14.25">
      <c r="A52" s="1013"/>
      <c r="B52" s="516"/>
      <c r="C52" s="522" t="s">
        <v>349</v>
      </c>
      <c r="D52" s="154"/>
      <c r="E52" s="523" t="s">
        <v>47</v>
      </c>
      <c r="F52" s="127">
        <v>1</v>
      </c>
      <c r="G52" s="524">
        <v>0</v>
      </c>
      <c r="H52" s="127"/>
      <c r="I52" s="127" t="s">
        <v>0</v>
      </c>
      <c r="J52" s="127" t="s">
        <v>0</v>
      </c>
      <c r="K52" s="108"/>
      <c r="L52" s="3"/>
    </row>
    <row r="53" spans="1:15" ht="14.25">
      <c r="A53" s="1013"/>
      <c r="B53" s="88">
        <v>3111</v>
      </c>
      <c r="C53" s="373" t="s">
        <v>154</v>
      </c>
      <c r="D53" s="155"/>
      <c r="E53" s="523"/>
      <c r="F53" s="127">
        <v>10785</v>
      </c>
      <c r="G53" s="525">
        <v>10605</v>
      </c>
      <c r="H53" s="526">
        <v>10575</v>
      </c>
      <c r="I53" s="127">
        <f>SUM(I54:I55)</f>
        <v>11682</v>
      </c>
      <c r="J53" s="127">
        <f>J54+J55</f>
        <v>11682</v>
      </c>
      <c r="K53" s="149"/>
    </row>
    <row r="54" spans="1:15" ht="14.25">
      <c r="A54" s="1013"/>
      <c r="B54" s="90"/>
      <c r="C54" s="499" t="s">
        <v>220</v>
      </c>
      <c r="D54" s="477"/>
      <c r="E54" s="527" t="s">
        <v>88</v>
      </c>
      <c r="F54" s="491">
        <v>0</v>
      </c>
      <c r="G54" s="484">
        <v>70</v>
      </c>
      <c r="H54" s="454">
        <v>40</v>
      </c>
      <c r="I54" s="528">
        <v>70</v>
      </c>
      <c r="J54" s="127">
        <v>70</v>
      </c>
      <c r="K54" s="500"/>
      <c r="O54" t="s">
        <v>67</v>
      </c>
    </row>
    <row r="55" spans="1:15" ht="14.25">
      <c r="A55" s="1013"/>
      <c r="B55" s="90"/>
      <c r="C55" s="485" t="s">
        <v>221</v>
      </c>
      <c r="D55" s="486"/>
      <c r="E55" s="529" t="s">
        <v>88</v>
      </c>
      <c r="F55" s="127">
        <v>10785</v>
      </c>
      <c r="G55" s="530">
        <v>10535</v>
      </c>
      <c r="H55" s="520">
        <v>10535</v>
      </c>
      <c r="I55" s="531">
        <f>SUM(I56:I59)</f>
        <v>11612</v>
      </c>
      <c r="J55" s="127">
        <f>SUM(J56:J59)</f>
        <v>11612</v>
      </c>
      <c r="K55" s="993">
        <f>J55-G55</f>
        <v>1077</v>
      </c>
    </row>
    <row r="56" spans="1:15" ht="14.25">
      <c r="A56" s="1013"/>
      <c r="B56" s="90"/>
      <c r="C56" s="532" t="s">
        <v>89</v>
      </c>
      <c r="D56" s="533">
        <v>2570</v>
      </c>
      <c r="E56" s="534"/>
      <c r="F56" s="448">
        <v>3025</v>
      </c>
      <c r="G56" s="535">
        <v>3100</v>
      </c>
      <c r="H56" s="445">
        <v>3100</v>
      </c>
      <c r="I56" s="447">
        <v>3473</v>
      </c>
      <c r="J56" s="536">
        <v>3473</v>
      </c>
      <c r="K56" s="102"/>
    </row>
    <row r="57" spans="1:15" ht="14.25">
      <c r="A57" s="1013"/>
      <c r="B57" s="90"/>
      <c r="C57" s="537" t="s">
        <v>90</v>
      </c>
      <c r="D57" s="444">
        <v>2670</v>
      </c>
      <c r="E57" s="538"/>
      <c r="F57" s="448">
        <v>2445</v>
      </c>
      <c r="G57" s="539">
        <v>2445</v>
      </c>
      <c r="H57" s="540">
        <v>2445</v>
      </c>
      <c r="I57" s="541">
        <v>2495</v>
      </c>
      <c r="J57" s="446">
        <v>2495</v>
      </c>
      <c r="K57" s="938"/>
    </row>
    <row r="58" spans="1:15" ht="14.25">
      <c r="A58" s="1013"/>
      <c r="B58" s="90"/>
      <c r="C58" s="537" t="s">
        <v>91</v>
      </c>
      <c r="D58" s="444">
        <v>2675</v>
      </c>
      <c r="E58" s="538"/>
      <c r="F58" s="448">
        <v>1878</v>
      </c>
      <c r="G58" s="539">
        <v>1878</v>
      </c>
      <c r="H58" s="540">
        <v>1878</v>
      </c>
      <c r="I58" s="541">
        <v>1965</v>
      </c>
      <c r="J58" s="446">
        <v>1965</v>
      </c>
      <c r="K58" s="102"/>
    </row>
    <row r="59" spans="1:15" ht="14.25">
      <c r="A59" s="1013"/>
      <c r="B59" s="90"/>
      <c r="C59" s="537" t="s">
        <v>92</v>
      </c>
      <c r="D59" s="444">
        <v>2680</v>
      </c>
      <c r="E59" s="538"/>
      <c r="F59" s="448">
        <v>3437</v>
      </c>
      <c r="G59" s="539">
        <v>3112</v>
      </c>
      <c r="H59" s="540">
        <v>3112</v>
      </c>
      <c r="I59" s="541">
        <v>3679</v>
      </c>
      <c r="J59" s="542">
        <v>3679</v>
      </c>
      <c r="K59" s="102"/>
    </row>
    <row r="60" spans="1:15" ht="14.25">
      <c r="A60" s="1013"/>
      <c r="B60" s="92"/>
      <c r="C60" s="439" t="s">
        <v>280</v>
      </c>
      <c r="D60" s="440"/>
      <c r="E60" s="543"/>
      <c r="F60" s="127">
        <v>480</v>
      </c>
      <c r="G60" s="544">
        <v>0</v>
      </c>
      <c r="H60" s="454" t="s">
        <v>0</v>
      </c>
      <c r="I60" s="455" t="s">
        <v>0</v>
      </c>
      <c r="J60" s="127" t="s">
        <v>0</v>
      </c>
      <c r="K60" s="500"/>
    </row>
    <row r="61" spans="1:15" ht="14.25">
      <c r="A61" s="1013"/>
      <c r="B61" s="90">
        <v>3113</v>
      </c>
      <c r="C61" s="439" t="s">
        <v>155</v>
      </c>
      <c r="D61" s="440"/>
      <c r="E61" s="543"/>
      <c r="F61" s="127">
        <v>53866</v>
      </c>
      <c r="G61" s="544">
        <v>50454</v>
      </c>
      <c r="H61" s="545">
        <v>54297</v>
      </c>
      <c r="I61" s="546">
        <f>I62+I64</f>
        <v>54112</v>
      </c>
      <c r="J61" s="127">
        <f>J62+J64</f>
        <v>53679</v>
      </c>
      <c r="K61" s="149"/>
    </row>
    <row r="62" spans="1:15" ht="14.25">
      <c r="A62" s="1013"/>
      <c r="B62" s="90"/>
      <c r="C62" s="439" t="s">
        <v>222</v>
      </c>
      <c r="D62" s="440"/>
      <c r="E62" s="543" t="s">
        <v>88</v>
      </c>
      <c r="F62" s="491">
        <v>38</v>
      </c>
      <c r="G62" s="484">
        <v>100</v>
      </c>
      <c r="H62" s="436">
        <v>100</v>
      </c>
      <c r="I62" s="547">
        <v>100</v>
      </c>
      <c r="J62" s="127">
        <v>100</v>
      </c>
      <c r="K62" s="161"/>
      <c r="M62" s="3"/>
    </row>
    <row r="63" spans="1:15" ht="14.25">
      <c r="A63" s="1013"/>
      <c r="B63" s="90"/>
      <c r="C63" s="439" t="s">
        <v>342</v>
      </c>
      <c r="D63" s="440">
        <v>3170</v>
      </c>
      <c r="E63" s="543" t="s">
        <v>47</v>
      </c>
      <c r="F63" s="491">
        <v>1</v>
      </c>
      <c r="G63" s="484">
        <v>0</v>
      </c>
      <c r="H63" s="441"/>
      <c r="I63" s="548" t="s">
        <v>0</v>
      </c>
      <c r="J63" s="127" t="s">
        <v>0</v>
      </c>
      <c r="K63" s="161"/>
      <c r="M63" s="3"/>
    </row>
    <row r="64" spans="1:15" ht="14.25">
      <c r="A64" s="1013"/>
      <c r="B64" s="90"/>
      <c r="C64" s="439" t="s">
        <v>223</v>
      </c>
      <c r="D64" s="440"/>
      <c r="E64" s="543" t="s">
        <v>88</v>
      </c>
      <c r="F64" s="127">
        <v>53827</v>
      </c>
      <c r="G64" s="127">
        <v>50354</v>
      </c>
      <c r="H64" s="549">
        <v>54197</v>
      </c>
      <c r="I64" s="546">
        <f>SUM(I65:I76)</f>
        <v>54012</v>
      </c>
      <c r="J64" s="127">
        <f>SUM(J65:J77)</f>
        <v>53579</v>
      </c>
      <c r="K64" s="993">
        <f t="shared" ref="K64" si="0">J64-G64</f>
        <v>3225</v>
      </c>
    </row>
    <row r="65" spans="1:14" ht="14.25">
      <c r="A65" s="1013"/>
      <c r="B65" s="90"/>
      <c r="C65" s="537" t="s">
        <v>93</v>
      </c>
      <c r="D65" s="444">
        <v>2560</v>
      </c>
      <c r="E65" s="538"/>
      <c r="F65" s="448">
        <v>6221</v>
      </c>
      <c r="G65" s="539">
        <v>6500</v>
      </c>
      <c r="H65" s="446">
        <v>6500</v>
      </c>
      <c r="I65" s="550">
        <v>7081</v>
      </c>
      <c r="J65" s="448">
        <v>7081</v>
      </c>
      <c r="K65" s="102"/>
    </row>
    <row r="66" spans="1:14" ht="14.25">
      <c r="A66" s="1013"/>
      <c r="B66" s="90"/>
      <c r="C66" s="537" t="s">
        <v>328</v>
      </c>
      <c r="D66" s="444">
        <v>2610</v>
      </c>
      <c r="E66" s="551"/>
      <c r="F66" s="448">
        <v>4001</v>
      </c>
      <c r="G66" s="539">
        <v>4000</v>
      </c>
      <c r="H66" s="446">
        <v>4000</v>
      </c>
      <c r="I66" s="552">
        <v>4109</v>
      </c>
      <c r="J66" s="553">
        <v>4109</v>
      </c>
      <c r="K66" s="102"/>
    </row>
    <row r="67" spans="1:14" ht="14.25">
      <c r="A67" s="1013"/>
      <c r="B67" s="90"/>
      <c r="C67" s="537" t="s">
        <v>94</v>
      </c>
      <c r="D67" s="444">
        <v>2615</v>
      </c>
      <c r="E67" s="551"/>
      <c r="F67" s="448">
        <v>3205</v>
      </c>
      <c r="G67" s="539">
        <v>3000</v>
      </c>
      <c r="H67" s="446">
        <v>3012</v>
      </c>
      <c r="I67" s="550">
        <v>3174</v>
      </c>
      <c r="J67" s="554">
        <v>3174</v>
      </c>
      <c r="K67" s="102"/>
    </row>
    <row r="68" spans="1:14" ht="14.25">
      <c r="A68" s="1013"/>
      <c r="B68" s="90"/>
      <c r="C68" s="537" t="s">
        <v>95</v>
      </c>
      <c r="D68" s="444">
        <v>2620</v>
      </c>
      <c r="E68" s="551"/>
      <c r="F68" s="448">
        <v>5936</v>
      </c>
      <c r="G68" s="539">
        <v>5163</v>
      </c>
      <c r="H68" s="446">
        <v>5244</v>
      </c>
      <c r="I68" s="550">
        <v>5765</v>
      </c>
      <c r="J68" s="554">
        <v>5332</v>
      </c>
      <c r="K68" s="102"/>
    </row>
    <row r="69" spans="1:14" ht="14.25">
      <c r="A69" s="1013"/>
      <c r="B69" s="90"/>
      <c r="C69" s="537" t="s">
        <v>96</v>
      </c>
      <c r="D69" s="444">
        <v>2630</v>
      </c>
      <c r="E69" s="551"/>
      <c r="F69" s="448">
        <v>8291</v>
      </c>
      <c r="G69" s="539">
        <v>5000</v>
      </c>
      <c r="H69" s="446">
        <v>6284</v>
      </c>
      <c r="I69" s="552">
        <v>5332</v>
      </c>
      <c r="J69" s="555">
        <v>5332</v>
      </c>
      <c r="K69" s="102"/>
    </row>
    <row r="70" spans="1:14" ht="14.25">
      <c r="A70" s="1013"/>
      <c r="B70" s="90"/>
      <c r="C70" s="537" t="s">
        <v>97</v>
      </c>
      <c r="D70" s="444">
        <v>2635</v>
      </c>
      <c r="E70" s="556"/>
      <c r="F70" s="445">
        <v>3714</v>
      </c>
      <c r="G70" s="540">
        <v>3792</v>
      </c>
      <c r="H70" s="446">
        <v>3792</v>
      </c>
      <c r="I70" s="541">
        <v>3944</v>
      </c>
      <c r="J70" s="446">
        <v>3944</v>
      </c>
      <c r="K70" s="102"/>
      <c r="L70" t="s">
        <v>67</v>
      </c>
    </row>
    <row r="71" spans="1:14" ht="14.25">
      <c r="A71" s="1013"/>
      <c r="B71" s="90"/>
      <c r="C71" s="537" t="s">
        <v>98</v>
      </c>
      <c r="D71" s="444">
        <v>2640</v>
      </c>
      <c r="E71" s="556"/>
      <c r="F71" s="540">
        <v>3387</v>
      </c>
      <c r="G71" s="540">
        <v>3387</v>
      </c>
      <c r="H71" s="446">
        <v>3387</v>
      </c>
      <c r="I71" s="541">
        <v>3008</v>
      </c>
      <c r="J71" s="446">
        <v>3008</v>
      </c>
      <c r="K71" s="102"/>
    </row>
    <row r="72" spans="1:14" ht="14.25">
      <c r="A72" s="1013"/>
      <c r="B72" s="90"/>
      <c r="C72" s="537" t="s">
        <v>99</v>
      </c>
      <c r="D72" s="444">
        <v>2645</v>
      </c>
      <c r="E72" s="556"/>
      <c r="F72" s="540">
        <v>4812</v>
      </c>
      <c r="G72" s="540">
        <v>4812</v>
      </c>
      <c r="H72" s="446">
        <v>4812</v>
      </c>
      <c r="I72" s="541">
        <v>4902</v>
      </c>
      <c r="J72" s="446">
        <v>4902</v>
      </c>
      <c r="K72" s="102"/>
    </row>
    <row r="73" spans="1:14" ht="14.25">
      <c r="A73" s="1013"/>
      <c r="B73" s="90"/>
      <c r="C73" s="537" t="s">
        <v>100</v>
      </c>
      <c r="D73" s="444" t="s">
        <v>315</v>
      </c>
      <c r="E73" s="556"/>
      <c r="F73" s="540">
        <v>4242</v>
      </c>
      <c r="G73" s="540">
        <v>4500</v>
      </c>
      <c r="H73" s="446">
        <v>6212</v>
      </c>
      <c r="I73" s="541">
        <v>5500</v>
      </c>
      <c r="J73" s="446">
        <v>5500</v>
      </c>
      <c r="K73" s="102"/>
    </row>
    <row r="74" spans="1:14" ht="12.75" customHeight="1">
      <c r="A74" s="1013"/>
      <c r="B74" s="557"/>
      <c r="C74" s="537" t="s">
        <v>101</v>
      </c>
      <c r="D74" s="444">
        <v>2655</v>
      </c>
      <c r="E74" s="556"/>
      <c r="F74" s="540">
        <v>5440</v>
      </c>
      <c r="G74" s="540">
        <v>5600</v>
      </c>
      <c r="H74" s="446">
        <v>5903</v>
      </c>
      <c r="I74" s="541">
        <v>5879</v>
      </c>
      <c r="J74" s="446">
        <v>5879</v>
      </c>
      <c r="K74" s="102"/>
    </row>
    <row r="75" spans="1:14" ht="12.75" customHeight="1">
      <c r="A75" s="1013"/>
      <c r="B75" s="557"/>
      <c r="C75" s="558" t="s">
        <v>102</v>
      </c>
      <c r="D75" s="559">
        <v>2660</v>
      </c>
      <c r="E75" s="560"/>
      <c r="F75" s="561">
        <v>4578</v>
      </c>
      <c r="G75" s="561">
        <v>4600</v>
      </c>
      <c r="H75" s="562">
        <v>4746</v>
      </c>
      <c r="I75" s="563">
        <v>5318</v>
      </c>
      <c r="J75" s="542">
        <v>5318</v>
      </c>
      <c r="K75" s="102"/>
    </row>
    <row r="76" spans="1:14" ht="12.75" customHeight="1">
      <c r="A76" s="1013"/>
      <c r="B76" s="557"/>
      <c r="C76" s="564" t="s">
        <v>569</v>
      </c>
      <c r="D76" s="154"/>
      <c r="E76" s="155"/>
      <c r="F76" s="127" t="s">
        <v>0</v>
      </c>
      <c r="G76" s="127" t="s">
        <v>0</v>
      </c>
      <c r="H76" s="127">
        <v>185</v>
      </c>
      <c r="I76" s="127" t="s">
        <v>0</v>
      </c>
      <c r="J76" s="127" t="s">
        <v>0</v>
      </c>
      <c r="K76" s="108"/>
    </row>
    <row r="77" spans="1:14" ht="14.25">
      <c r="A77" s="1013"/>
      <c r="B77" s="557"/>
      <c r="C77" s="564" t="s">
        <v>570</v>
      </c>
      <c r="D77" s="112"/>
      <c r="E77" s="112"/>
      <c r="F77" s="473" t="s">
        <v>0</v>
      </c>
      <c r="G77" s="473" t="s">
        <v>0</v>
      </c>
      <c r="H77" s="473">
        <v>120</v>
      </c>
      <c r="I77" s="473" t="s">
        <v>0</v>
      </c>
      <c r="J77" s="127" t="s">
        <v>0</v>
      </c>
      <c r="K77" s="108"/>
    </row>
    <row r="78" spans="1:14" ht="14.25">
      <c r="A78" s="1013"/>
      <c r="B78" s="88">
        <v>3141</v>
      </c>
      <c r="C78" s="439" t="s">
        <v>156</v>
      </c>
      <c r="D78" s="477"/>
      <c r="E78" s="477" t="s">
        <v>88</v>
      </c>
      <c r="F78" s="517">
        <v>2876</v>
      </c>
      <c r="G78" s="517">
        <v>2776</v>
      </c>
      <c r="H78" s="436">
        <v>2776</v>
      </c>
      <c r="I78" s="565">
        <f>I79</f>
        <v>2905</v>
      </c>
      <c r="J78" s="127">
        <f>J79</f>
        <v>2905</v>
      </c>
      <c r="K78" s="149"/>
    </row>
    <row r="79" spans="1:14" ht="14.25">
      <c r="A79" s="1013"/>
      <c r="B79" s="90"/>
      <c r="C79" s="439" t="s">
        <v>224</v>
      </c>
      <c r="D79" s="440"/>
      <c r="E79" s="440"/>
      <c r="F79" s="454">
        <v>2876</v>
      </c>
      <c r="G79" s="454">
        <v>2776</v>
      </c>
      <c r="H79" s="436">
        <v>2776</v>
      </c>
      <c r="I79" s="455">
        <f>SUM(I80:I81)</f>
        <v>2905</v>
      </c>
      <c r="J79" s="127">
        <f>SUM(J80:J81)</f>
        <v>2905</v>
      </c>
      <c r="K79" s="993">
        <f>J79-G79</f>
        <v>129</v>
      </c>
      <c r="N79" t="s">
        <v>67</v>
      </c>
    </row>
    <row r="80" spans="1:14" ht="14.25">
      <c r="A80" s="1013"/>
      <c r="B80" s="90"/>
      <c r="C80" s="537" t="s">
        <v>103</v>
      </c>
      <c r="D80" s="444">
        <v>2550</v>
      </c>
      <c r="E80" s="444"/>
      <c r="F80" s="540">
        <v>1131</v>
      </c>
      <c r="G80" s="540">
        <v>1131</v>
      </c>
      <c r="H80" s="446">
        <v>1131</v>
      </c>
      <c r="I80" s="541">
        <v>1260</v>
      </c>
      <c r="J80" s="448">
        <v>1260</v>
      </c>
      <c r="K80" s="102"/>
      <c r="M80" t="s">
        <v>67</v>
      </c>
    </row>
    <row r="81" spans="1:11" ht="14.25">
      <c r="A81" s="1013"/>
      <c r="B81" s="92"/>
      <c r="C81" s="537" t="s">
        <v>104</v>
      </c>
      <c r="D81" s="444">
        <v>2600</v>
      </c>
      <c r="E81" s="444"/>
      <c r="F81" s="540">
        <v>1745</v>
      </c>
      <c r="G81" s="540">
        <v>1645</v>
      </c>
      <c r="H81" s="446">
        <v>1645</v>
      </c>
      <c r="I81" s="541">
        <v>1645</v>
      </c>
      <c r="J81" s="448">
        <v>1645</v>
      </c>
      <c r="K81" s="102"/>
    </row>
    <row r="82" spans="1:11" ht="14.25">
      <c r="A82" s="1013"/>
      <c r="B82" s="88">
        <v>3299</v>
      </c>
      <c r="C82" s="439" t="s">
        <v>157</v>
      </c>
      <c r="D82" s="440"/>
      <c r="E82" s="440" t="s">
        <v>88</v>
      </c>
      <c r="F82" s="441">
        <v>50</v>
      </c>
      <c r="G82" s="441">
        <v>50</v>
      </c>
      <c r="H82" s="441">
        <v>50</v>
      </c>
      <c r="I82" s="442">
        <f>I83</f>
        <v>50</v>
      </c>
      <c r="J82" s="127">
        <f>J83</f>
        <v>50</v>
      </c>
      <c r="K82" s="149"/>
    </row>
    <row r="83" spans="1:11" ht="14.25">
      <c r="A83" s="1013"/>
      <c r="B83" s="92"/>
      <c r="C83" s="439" t="s">
        <v>225</v>
      </c>
      <c r="D83" s="440" t="s">
        <v>0</v>
      </c>
      <c r="E83" s="440"/>
      <c r="F83" s="487">
        <v>50</v>
      </c>
      <c r="G83" s="487">
        <v>50</v>
      </c>
      <c r="H83" s="487">
        <v>50</v>
      </c>
      <c r="I83" s="566">
        <v>50</v>
      </c>
      <c r="J83" s="127">
        <v>50</v>
      </c>
      <c r="K83" s="108"/>
    </row>
    <row r="84" spans="1:11" ht="14.25">
      <c r="A84" s="1013"/>
      <c r="B84" s="449" t="s">
        <v>105</v>
      </c>
      <c r="C84" s="567"/>
      <c r="D84" s="451"/>
      <c r="E84" s="451"/>
      <c r="F84" s="430">
        <v>41291</v>
      </c>
      <c r="G84" s="430">
        <v>36340</v>
      </c>
      <c r="H84" s="430">
        <v>39883</v>
      </c>
      <c r="I84" s="430">
        <f>I85+I87+I90+I102+I105</f>
        <v>39465</v>
      </c>
      <c r="J84" s="431">
        <f>J85+J87+J90+J102+J105</f>
        <v>39363</v>
      </c>
      <c r="K84" s="993">
        <f>J84-G84</f>
        <v>3023</v>
      </c>
    </row>
    <row r="85" spans="1:11" ht="14.25">
      <c r="A85" s="1013"/>
      <c r="B85" s="88">
        <v>3311</v>
      </c>
      <c r="C85" s="568" t="s">
        <v>158</v>
      </c>
      <c r="D85" s="440"/>
      <c r="E85" s="440" t="s">
        <v>88</v>
      </c>
      <c r="F85" s="454">
        <v>8749</v>
      </c>
      <c r="G85" s="454">
        <v>8800</v>
      </c>
      <c r="H85" s="454">
        <v>9250</v>
      </c>
      <c r="I85" s="565">
        <f>I86</f>
        <v>9067</v>
      </c>
      <c r="J85" s="127">
        <f>J86</f>
        <v>9065</v>
      </c>
      <c r="K85" s="102"/>
    </row>
    <row r="86" spans="1:11" ht="14.25">
      <c r="A86" s="1013"/>
      <c r="B86" s="90"/>
      <c r="C86" s="537" t="s">
        <v>226</v>
      </c>
      <c r="D86" s="444">
        <v>2530</v>
      </c>
      <c r="E86" s="444"/>
      <c r="F86" s="540">
        <v>8749</v>
      </c>
      <c r="G86" s="540">
        <v>8800</v>
      </c>
      <c r="H86" s="540">
        <v>9250</v>
      </c>
      <c r="I86" s="541">
        <v>9067</v>
      </c>
      <c r="J86" s="448">
        <v>9065</v>
      </c>
      <c r="K86" s="995">
        <f>J86-G86</f>
        <v>265</v>
      </c>
    </row>
    <row r="87" spans="1:11" ht="14.25">
      <c r="A87" s="1013"/>
      <c r="B87" s="408">
        <v>3314</v>
      </c>
      <c r="C87" s="439" t="s">
        <v>159</v>
      </c>
      <c r="D87" s="440"/>
      <c r="E87" s="440"/>
      <c r="F87" s="454">
        <v>16126</v>
      </c>
      <c r="G87" s="454">
        <v>14500</v>
      </c>
      <c r="H87" s="454">
        <v>16347</v>
      </c>
      <c r="I87" s="454">
        <f>I88</f>
        <v>14828</v>
      </c>
      <c r="J87" s="127">
        <f>SUM(J88:J89)</f>
        <v>14828</v>
      </c>
      <c r="K87" s="102"/>
    </row>
    <row r="88" spans="1:11" ht="14.25">
      <c r="A88" s="1013">
        <v>11</v>
      </c>
      <c r="B88" s="90"/>
      <c r="C88" s="537" t="s">
        <v>227</v>
      </c>
      <c r="D88" s="444">
        <v>2525</v>
      </c>
      <c r="E88" s="444" t="s">
        <v>88</v>
      </c>
      <c r="F88" s="540">
        <v>16060</v>
      </c>
      <c r="G88" s="540">
        <v>14500</v>
      </c>
      <c r="H88" s="540">
        <v>16347</v>
      </c>
      <c r="I88" s="541">
        <v>14828</v>
      </c>
      <c r="J88" s="448">
        <v>14828</v>
      </c>
      <c r="K88" s="995">
        <f>J88-G88</f>
        <v>328</v>
      </c>
    </row>
    <row r="89" spans="1:11" ht="14.25">
      <c r="A89" s="1013"/>
      <c r="B89" s="90"/>
      <c r="C89" s="465" t="s">
        <v>310</v>
      </c>
      <c r="D89" s="434">
        <v>5887</v>
      </c>
      <c r="E89" s="464" t="s">
        <v>88</v>
      </c>
      <c r="F89" s="435">
        <v>66</v>
      </c>
      <c r="G89" s="435">
        <v>0</v>
      </c>
      <c r="H89" s="435" t="s">
        <v>0</v>
      </c>
      <c r="I89" s="437" t="s">
        <v>0</v>
      </c>
      <c r="J89" s="503" t="s">
        <v>0</v>
      </c>
      <c r="K89" s="500"/>
    </row>
    <row r="90" spans="1:11" ht="14.25">
      <c r="A90" s="1013"/>
      <c r="B90" s="88">
        <v>3319</v>
      </c>
      <c r="C90" s="504" t="s">
        <v>160</v>
      </c>
      <c r="D90" s="505"/>
      <c r="E90" s="505" t="s">
        <v>88</v>
      </c>
      <c r="F90" s="526">
        <v>2198</v>
      </c>
      <c r="G90" s="526">
        <v>2640</v>
      </c>
      <c r="H90" s="526">
        <v>3020</v>
      </c>
      <c r="I90" s="526">
        <f>I91+I97+I98+I100+I101</f>
        <v>3090</v>
      </c>
      <c r="J90" s="127">
        <f>J91+J97+J98+J100+J101</f>
        <v>3090</v>
      </c>
      <c r="K90" s="993">
        <f>J90-G90</f>
        <v>450</v>
      </c>
    </row>
    <row r="91" spans="1:11" ht="14.25">
      <c r="A91" s="1013"/>
      <c r="B91" s="90"/>
      <c r="C91" s="439" t="s">
        <v>228</v>
      </c>
      <c r="D91" s="440" t="s">
        <v>316</v>
      </c>
      <c r="E91" s="440"/>
      <c r="F91" s="454">
        <v>1144</v>
      </c>
      <c r="G91" s="454">
        <v>1650</v>
      </c>
      <c r="H91" s="454">
        <v>1850</v>
      </c>
      <c r="I91" s="454">
        <f>SUM(I92:I96)</f>
        <v>1710</v>
      </c>
      <c r="J91" s="127">
        <f>SUM(J92:J96)</f>
        <v>1710</v>
      </c>
      <c r="K91" s="500"/>
    </row>
    <row r="92" spans="1:11" ht="14.25">
      <c r="A92" s="1013"/>
      <c r="B92" s="570"/>
      <c r="C92" s="485" t="s">
        <v>524</v>
      </c>
      <c r="D92" s="486">
        <v>5221</v>
      </c>
      <c r="E92" s="486"/>
      <c r="F92" s="520">
        <v>200</v>
      </c>
      <c r="G92" s="520">
        <v>500</v>
      </c>
      <c r="H92" s="127">
        <v>500</v>
      </c>
      <c r="I92" s="531">
        <v>500</v>
      </c>
      <c r="J92" s="127">
        <v>500</v>
      </c>
      <c r="K92" s="500"/>
    </row>
    <row r="93" spans="1:11" ht="14.25">
      <c r="A93" s="1013"/>
      <c r="B93" s="570"/>
      <c r="C93" s="470" t="s">
        <v>525</v>
      </c>
      <c r="D93" s="571"/>
      <c r="E93" s="571"/>
      <c r="F93" s="572"/>
      <c r="G93" s="572" t="s">
        <v>0</v>
      </c>
      <c r="H93" s="573" t="s">
        <v>0</v>
      </c>
      <c r="I93" s="460">
        <v>100</v>
      </c>
      <c r="J93" s="519">
        <v>100</v>
      </c>
      <c r="K93" s="500"/>
    </row>
    <row r="94" spans="1:11" ht="14.25">
      <c r="A94" s="1013"/>
      <c r="B94" s="570"/>
      <c r="C94" s="574" t="s">
        <v>526</v>
      </c>
      <c r="D94" s="571"/>
      <c r="E94" s="571"/>
      <c r="F94" s="572"/>
      <c r="G94" s="572" t="s">
        <v>0</v>
      </c>
      <c r="H94" s="573" t="s">
        <v>0</v>
      </c>
      <c r="I94" s="460">
        <v>70</v>
      </c>
      <c r="J94" s="519">
        <v>70</v>
      </c>
      <c r="K94" s="500"/>
    </row>
    <row r="95" spans="1:11" ht="14.25">
      <c r="A95" s="1013"/>
      <c r="B95" s="570"/>
      <c r="C95" s="470" t="s">
        <v>527</v>
      </c>
      <c r="D95" s="571"/>
      <c r="E95" s="571"/>
      <c r="F95" s="572"/>
      <c r="G95" s="572"/>
      <c r="H95" s="573"/>
      <c r="I95" s="460">
        <v>600</v>
      </c>
      <c r="J95" s="127">
        <v>600</v>
      </c>
      <c r="K95" s="500"/>
    </row>
    <row r="96" spans="1:11" ht="14.25">
      <c r="A96" s="1013"/>
      <c r="B96" s="570"/>
      <c r="C96" s="499" t="s">
        <v>608</v>
      </c>
      <c r="D96" s="477">
        <v>5221</v>
      </c>
      <c r="E96" s="477"/>
      <c r="F96" s="517">
        <v>944</v>
      </c>
      <c r="G96" s="517">
        <v>1150</v>
      </c>
      <c r="H96" s="517">
        <v>1350</v>
      </c>
      <c r="I96" s="565">
        <v>440</v>
      </c>
      <c r="J96" s="519">
        <v>440</v>
      </c>
      <c r="K96" s="500"/>
    </row>
    <row r="97" spans="1:16" ht="14.25">
      <c r="A97" s="1013"/>
      <c r="B97" s="570"/>
      <c r="C97" s="439" t="s">
        <v>229</v>
      </c>
      <c r="D97" s="440">
        <v>5223</v>
      </c>
      <c r="E97" s="440"/>
      <c r="F97" s="441">
        <v>80</v>
      </c>
      <c r="G97" s="441">
        <v>90</v>
      </c>
      <c r="H97" s="441">
        <v>90</v>
      </c>
      <c r="I97" s="442">
        <v>80</v>
      </c>
      <c r="J97" s="127">
        <v>80</v>
      </c>
      <c r="K97" s="500"/>
    </row>
    <row r="98" spans="1:16" ht="14.25">
      <c r="A98" s="1013"/>
      <c r="B98" s="570"/>
      <c r="C98" s="575" t="s">
        <v>230</v>
      </c>
      <c r="D98" s="486">
        <v>5225</v>
      </c>
      <c r="E98" s="486"/>
      <c r="F98" s="520">
        <v>775</v>
      </c>
      <c r="G98" s="520">
        <v>700</v>
      </c>
      <c r="H98" s="520">
        <v>780</v>
      </c>
      <c r="I98" s="576">
        <v>1000</v>
      </c>
      <c r="J98" s="127">
        <v>1000</v>
      </c>
      <c r="K98" s="995">
        <f>J98-G98</f>
        <v>300</v>
      </c>
    </row>
    <row r="99" spans="1:16" ht="14.25">
      <c r="A99" s="1013"/>
      <c r="B99" s="570"/>
      <c r="C99" s="432" t="s">
        <v>625</v>
      </c>
      <c r="D99" s="434"/>
      <c r="E99" s="434"/>
      <c r="F99" s="435"/>
      <c r="G99" s="435" t="s">
        <v>0</v>
      </c>
      <c r="H99" s="435"/>
      <c r="I99" s="437">
        <v>200</v>
      </c>
      <c r="J99" s="127">
        <v>200</v>
      </c>
      <c r="K99" s="108"/>
    </row>
    <row r="100" spans="1:16" ht="14.25">
      <c r="A100" s="1013"/>
      <c r="B100" s="570"/>
      <c r="C100" s="504" t="s">
        <v>284</v>
      </c>
      <c r="D100" s="505">
        <v>2501</v>
      </c>
      <c r="E100" s="505"/>
      <c r="F100" s="526">
        <v>150</v>
      </c>
      <c r="G100" s="526">
        <v>150</v>
      </c>
      <c r="H100" s="526">
        <v>250</v>
      </c>
      <c r="I100" s="577">
        <v>250</v>
      </c>
      <c r="J100" s="127">
        <v>250</v>
      </c>
      <c r="K100" s="108"/>
    </row>
    <row r="101" spans="1:16" ht="14.25">
      <c r="A101" s="1013"/>
      <c r="B101" s="570"/>
      <c r="C101" s="485" t="s">
        <v>231</v>
      </c>
      <c r="D101" s="486">
        <v>5219</v>
      </c>
      <c r="E101" s="486"/>
      <c r="F101" s="520">
        <v>49</v>
      </c>
      <c r="G101" s="520">
        <v>50</v>
      </c>
      <c r="H101" s="576">
        <v>50</v>
      </c>
      <c r="I101" s="531">
        <v>50</v>
      </c>
      <c r="J101" s="127">
        <v>50</v>
      </c>
      <c r="K101" s="108"/>
    </row>
    <row r="102" spans="1:16" ht="14.25">
      <c r="A102" s="1013"/>
      <c r="B102" s="88">
        <v>3321</v>
      </c>
      <c r="C102" s="574" t="s">
        <v>617</v>
      </c>
      <c r="D102" s="571"/>
      <c r="E102" s="571" t="s">
        <v>88</v>
      </c>
      <c r="F102" s="572">
        <v>12714</v>
      </c>
      <c r="G102" s="572">
        <v>9300</v>
      </c>
      <c r="H102" s="572">
        <v>10916</v>
      </c>
      <c r="I102" s="578">
        <f>I103</f>
        <v>10880</v>
      </c>
      <c r="J102" s="127">
        <f>J103</f>
        <v>10880</v>
      </c>
      <c r="K102" s="996"/>
    </row>
    <row r="103" spans="1:16" ht="14.25">
      <c r="A103" s="1013"/>
      <c r="B103" s="90"/>
      <c r="C103" s="579" t="s">
        <v>232</v>
      </c>
      <c r="D103" s="580">
        <v>2520</v>
      </c>
      <c r="E103" s="580"/>
      <c r="F103" s="581">
        <v>12714</v>
      </c>
      <c r="G103" s="581">
        <v>9300</v>
      </c>
      <c r="H103" s="581">
        <v>10916</v>
      </c>
      <c r="I103" s="582">
        <v>10880</v>
      </c>
      <c r="J103" s="583">
        <v>10880</v>
      </c>
      <c r="K103" s="995">
        <f>J103-G103</f>
        <v>1580</v>
      </c>
      <c r="P103" t="s">
        <v>67</v>
      </c>
    </row>
    <row r="104" spans="1:16" ht="14.25">
      <c r="A104" s="1013"/>
      <c r="B104" s="92"/>
      <c r="C104" s="485" t="s">
        <v>491</v>
      </c>
      <c r="D104" s="486"/>
      <c r="E104" s="486"/>
      <c r="F104" s="520">
        <v>1780</v>
      </c>
      <c r="G104" s="520" t="s">
        <v>0</v>
      </c>
      <c r="H104" s="520">
        <v>1616</v>
      </c>
      <c r="I104" s="531" t="s">
        <v>0</v>
      </c>
      <c r="J104" s="127"/>
      <c r="K104" s="108"/>
    </row>
    <row r="105" spans="1:16" ht="14.25">
      <c r="A105" s="1013"/>
      <c r="B105" s="90">
        <v>3322</v>
      </c>
      <c r="C105" s="373" t="s">
        <v>161</v>
      </c>
      <c r="D105" s="154"/>
      <c r="E105" s="154"/>
      <c r="F105" s="127">
        <v>1504</v>
      </c>
      <c r="G105" s="127">
        <v>1100</v>
      </c>
      <c r="H105" s="127">
        <v>350</v>
      </c>
      <c r="I105" s="127">
        <f>I106</f>
        <v>1600</v>
      </c>
      <c r="J105" s="127">
        <f>SUM(J106:J108)</f>
        <v>1500</v>
      </c>
      <c r="K105" s="149"/>
    </row>
    <row r="106" spans="1:16" ht="14.25">
      <c r="A106" s="1013"/>
      <c r="B106" s="90"/>
      <c r="C106" s="432" t="s">
        <v>106</v>
      </c>
      <c r="D106" s="477"/>
      <c r="E106" s="477" t="s">
        <v>88</v>
      </c>
      <c r="F106" s="517">
        <v>226</v>
      </c>
      <c r="G106" s="517">
        <v>1100</v>
      </c>
      <c r="H106" s="517">
        <v>350</v>
      </c>
      <c r="I106" s="584">
        <v>1600</v>
      </c>
      <c r="J106" s="127">
        <v>1500</v>
      </c>
      <c r="K106" s="995">
        <f>J106-G106</f>
        <v>400</v>
      </c>
    </row>
    <row r="107" spans="1:16" ht="14.25">
      <c r="A107" s="1013"/>
      <c r="B107" s="90"/>
      <c r="C107" s="373" t="s">
        <v>331</v>
      </c>
      <c r="D107" s="585">
        <v>8081</v>
      </c>
      <c r="E107" s="527" t="s">
        <v>47</v>
      </c>
      <c r="F107" s="517">
        <v>1210</v>
      </c>
      <c r="G107" s="517" t="s">
        <v>0</v>
      </c>
      <c r="H107" s="517"/>
      <c r="I107" s="584" t="s">
        <v>0</v>
      </c>
      <c r="J107" s="127" t="s">
        <v>0</v>
      </c>
      <c r="K107" s="161"/>
    </row>
    <row r="108" spans="1:16" ht="14.25">
      <c r="A108" s="1013"/>
      <c r="B108" s="90"/>
      <c r="C108" s="586" t="s">
        <v>350</v>
      </c>
      <c r="D108" s="587">
        <v>3170</v>
      </c>
      <c r="E108" s="588" t="s">
        <v>47</v>
      </c>
      <c r="F108" s="435">
        <v>68</v>
      </c>
      <c r="G108" s="435">
        <v>0</v>
      </c>
      <c r="H108" s="435"/>
      <c r="I108" s="589" t="s">
        <v>0</v>
      </c>
      <c r="J108" s="127" t="s">
        <v>0</v>
      </c>
      <c r="K108" s="161"/>
      <c r="O108" t="s">
        <v>67</v>
      </c>
    </row>
    <row r="109" spans="1:16" ht="14.25">
      <c r="A109" s="1013"/>
      <c r="B109" s="510" t="s">
        <v>107</v>
      </c>
      <c r="C109" s="590"/>
      <c r="D109" s="591"/>
      <c r="E109" s="592"/>
      <c r="F109" s="429">
        <v>43207</v>
      </c>
      <c r="G109" s="429">
        <v>39210</v>
      </c>
      <c r="H109" s="429">
        <v>40008</v>
      </c>
      <c r="I109" s="429">
        <f>I110+I120+I128+I130</f>
        <v>42753</v>
      </c>
      <c r="J109" s="431">
        <f>J110+J120+J128+J130</f>
        <v>39785</v>
      </c>
      <c r="K109" s="993">
        <f>J109-G109</f>
        <v>575</v>
      </c>
    </row>
    <row r="110" spans="1:16" ht="14.25">
      <c r="A110" s="1013"/>
      <c r="B110" s="88">
        <v>3412</v>
      </c>
      <c r="C110" s="593" t="s">
        <v>162</v>
      </c>
      <c r="D110" s="594"/>
      <c r="E110" s="594"/>
      <c r="F110" s="526">
        <v>31852</v>
      </c>
      <c r="G110" s="526">
        <v>27250</v>
      </c>
      <c r="H110" s="526">
        <v>27748</v>
      </c>
      <c r="I110" s="526">
        <f>SUM(I111:I119)</f>
        <v>29548</v>
      </c>
      <c r="J110" s="127">
        <f>SUM(J111:J119)</f>
        <v>27580</v>
      </c>
      <c r="K110" s="149"/>
    </row>
    <row r="111" spans="1:16" ht="14.25">
      <c r="A111" s="1013"/>
      <c r="B111" s="90"/>
      <c r="C111" s="537" t="s">
        <v>233</v>
      </c>
      <c r="D111" s="444" t="s">
        <v>311</v>
      </c>
      <c r="E111" s="444" t="s">
        <v>88</v>
      </c>
      <c r="F111" s="540">
        <v>16733</v>
      </c>
      <c r="G111" s="540">
        <v>13250</v>
      </c>
      <c r="H111" s="540">
        <v>13736</v>
      </c>
      <c r="I111" s="595">
        <v>13520</v>
      </c>
      <c r="J111" s="448">
        <v>13520</v>
      </c>
      <c r="K111" s="995">
        <f>J111-G111</f>
        <v>270</v>
      </c>
    </row>
    <row r="112" spans="1:16" ht="14.25">
      <c r="A112" s="1013"/>
      <c r="B112" s="90"/>
      <c r="C112" s="439" t="s">
        <v>234</v>
      </c>
      <c r="D112" s="440">
        <v>3545</v>
      </c>
      <c r="E112" s="440" t="s">
        <v>88</v>
      </c>
      <c r="F112" s="454">
        <v>6500</v>
      </c>
      <c r="G112" s="454">
        <v>6500</v>
      </c>
      <c r="H112" s="454">
        <v>6500</v>
      </c>
      <c r="I112" s="584">
        <v>6700</v>
      </c>
      <c r="J112" s="127">
        <v>6700</v>
      </c>
      <c r="K112" s="995">
        <f>J112-G112</f>
        <v>200</v>
      </c>
    </row>
    <row r="113" spans="1:15" ht="14.25">
      <c r="A113" s="1013"/>
      <c r="B113" s="90"/>
      <c r="C113" s="485" t="s">
        <v>492</v>
      </c>
      <c r="D113" s="486" t="s">
        <v>0</v>
      </c>
      <c r="E113" s="486" t="s">
        <v>88</v>
      </c>
      <c r="F113" s="520">
        <v>100</v>
      </c>
      <c r="G113" s="520">
        <v>100</v>
      </c>
      <c r="H113" s="520">
        <v>100</v>
      </c>
      <c r="I113" s="584">
        <v>100</v>
      </c>
      <c r="J113" s="127">
        <v>100</v>
      </c>
      <c r="K113" s="161"/>
    </row>
    <row r="114" spans="1:15" ht="14.25">
      <c r="A114" s="1013"/>
      <c r="B114" s="90"/>
      <c r="C114" s="499" t="s">
        <v>278</v>
      </c>
      <c r="D114" s="477">
        <v>5105</v>
      </c>
      <c r="E114" s="477" t="s">
        <v>35</v>
      </c>
      <c r="F114" s="517">
        <v>1109</v>
      </c>
      <c r="G114" s="478">
        <v>900</v>
      </c>
      <c r="H114" s="517">
        <v>900</v>
      </c>
      <c r="I114" s="596">
        <v>998</v>
      </c>
      <c r="J114" s="127">
        <v>760</v>
      </c>
      <c r="K114" s="995">
        <f>J114-G114</f>
        <v>-140</v>
      </c>
      <c r="O114" t="s">
        <v>67</v>
      </c>
    </row>
    <row r="115" spans="1:15" ht="14.25">
      <c r="A115" s="1013"/>
      <c r="B115" s="90"/>
      <c r="C115" s="439" t="s">
        <v>235</v>
      </c>
      <c r="D115" s="440" t="s">
        <v>0</v>
      </c>
      <c r="E115" s="440" t="s">
        <v>88</v>
      </c>
      <c r="F115" s="454">
        <v>2650</v>
      </c>
      <c r="G115" s="454">
        <v>1900</v>
      </c>
      <c r="H115" s="454">
        <v>1900</v>
      </c>
      <c r="I115" s="597">
        <v>1900</v>
      </c>
      <c r="J115" s="127">
        <v>1900</v>
      </c>
      <c r="K115" s="161"/>
    </row>
    <row r="116" spans="1:15" ht="14.25">
      <c r="A116" s="1013"/>
      <c r="B116" s="90"/>
      <c r="C116" s="439" t="s">
        <v>279</v>
      </c>
      <c r="D116" s="598" t="s">
        <v>312</v>
      </c>
      <c r="E116" s="440" t="s">
        <v>35</v>
      </c>
      <c r="F116" s="466">
        <v>4624</v>
      </c>
      <c r="G116" s="466">
        <v>4500</v>
      </c>
      <c r="H116" s="466">
        <v>4512</v>
      </c>
      <c r="I116" s="599">
        <v>6080</v>
      </c>
      <c r="J116" s="127">
        <v>4500</v>
      </c>
      <c r="K116" s="161"/>
    </row>
    <row r="117" spans="1:15" ht="14.25">
      <c r="A117" s="1013"/>
      <c r="B117" s="90"/>
      <c r="C117" s="439" t="s">
        <v>236</v>
      </c>
      <c r="D117" s="440">
        <v>3548</v>
      </c>
      <c r="E117" s="543" t="s">
        <v>35</v>
      </c>
      <c r="F117" s="454">
        <v>100</v>
      </c>
      <c r="G117" s="454">
        <v>100</v>
      </c>
      <c r="H117" s="454">
        <v>100</v>
      </c>
      <c r="I117" s="600">
        <v>250</v>
      </c>
      <c r="J117" s="127">
        <v>100</v>
      </c>
      <c r="K117" s="161"/>
    </row>
    <row r="118" spans="1:15" ht="14.25">
      <c r="A118" s="1013"/>
      <c r="B118" s="90"/>
      <c r="C118" s="439" t="s">
        <v>304</v>
      </c>
      <c r="D118" s="440">
        <v>3170</v>
      </c>
      <c r="E118" s="543" t="s">
        <v>47</v>
      </c>
      <c r="F118" s="517">
        <v>1</v>
      </c>
      <c r="G118" s="517">
        <v>0</v>
      </c>
      <c r="H118" s="517"/>
      <c r="I118" s="601" t="s">
        <v>0</v>
      </c>
      <c r="J118" s="127" t="s">
        <v>0</v>
      </c>
      <c r="K118" s="161"/>
    </row>
    <row r="119" spans="1:15" ht="14.25">
      <c r="A119" s="1013"/>
      <c r="B119" s="92"/>
      <c r="C119" s="439" t="s">
        <v>343</v>
      </c>
      <c r="D119" s="440">
        <v>3170</v>
      </c>
      <c r="E119" s="543" t="s">
        <v>47</v>
      </c>
      <c r="F119" s="517">
        <v>35</v>
      </c>
      <c r="G119" s="517">
        <v>0</v>
      </c>
      <c r="H119" s="517"/>
      <c r="I119" s="602" t="s">
        <v>0</v>
      </c>
      <c r="J119" s="127" t="s">
        <v>0</v>
      </c>
      <c r="K119" s="161"/>
    </row>
    <row r="120" spans="1:15" ht="14.25">
      <c r="A120" s="1013"/>
      <c r="B120" s="90">
        <v>3419</v>
      </c>
      <c r="C120" s="439" t="s">
        <v>163</v>
      </c>
      <c r="D120" s="440"/>
      <c r="E120" s="440" t="s">
        <v>88</v>
      </c>
      <c r="F120" s="517">
        <v>6454</v>
      </c>
      <c r="G120" s="517">
        <v>7040</v>
      </c>
      <c r="H120" s="517">
        <v>7260</v>
      </c>
      <c r="I120" s="517">
        <f>SUM(I121:I122)</f>
        <v>8040</v>
      </c>
      <c r="J120" s="127">
        <f>SUM(J121:J122)</f>
        <v>7040</v>
      </c>
      <c r="K120" s="149"/>
    </row>
    <row r="121" spans="1:15" ht="14.25">
      <c r="A121" s="1013"/>
      <c r="B121" s="557"/>
      <c r="C121" s="439" t="s">
        <v>237</v>
      </c>
      <c r="D121" s="440">
        <v>5205</v>
      </c>
      <c r="E121" s="483"/>
      <c r="F121" s="603">
        <v>3664</v>
      </c>
      <c r="G121" s="603">
        <v>3500</v>
      </c>
      <c r="H121" s="603">
        <v>3720</v>
      </c>
      <c r="I121" s="604">
        <v>4000</v>
      </c>
      <c r="J121" s="127">
        <v>3500</v>
      </c>
      <c r="K121" s="997"/>
    </row>
    <row r="122" spans="1:15" ht="14.25">
      <c r="A122" s="1013"/>
      <c r="B122" s="557"/>
      <c r="C122" s="439" t="s">
        <v>528</v>
      </c>
      <c r="D122" s="440">
        <v>5207</v>
      </c>
      <c r="E122" s="483"/>
      <c r="F122" s="480">
        <v>2790</v>
      </c>
      <c r="G122" s="480">
        <v>3540</v>
      </c>
      <c r="H122" s="480">
        <v>3540</v>
      </c>
      <c r="I122" s="480">
        <f>SUM(I124:I127)</f>
        <v>4040</v>
      </c>
      <c r="J122" s="127">
        <f>SUM(J124:J127)</f>
        <v>3540</v>
      </c>
      <c r="K122" s="149"/>
    </row>
    <row r="123" spans="1:15" ht="14.25">
      <c r="A123" s="1013"/>
      <c r="B123" s="90"/>
      <c r="C123" s="439" t="s">
        <v>493</v>
      </c>
      <c r="D123" s="483"/>
      <c r="E123" s="483"/>
      <c r="F123" s="480"/>
      <c r="G123" s="480"/>
      <c r="H123" s="480"/>
      <c r="I123" s="480"/>
      <c r="J123" s="127"/>
      <c r="K123" s="108"/>
    </row>
    <row r="124" spans="1:15" ht="14.25">
      <c r="A124" s="1013"/>
      <c r="B124" s="90"/>
      <c r="C124" s="439" t="s">
        <v>494</v>
      </c>
      <c r="D124" s="483"/>
      <c r="E124" s="483"/>
      <c r="F124" s="480">
        <v>2090</v>
      </c>
      <c r="G124" s="480">
        <v>2600</v>
      </c>
      <c r="H124" s="480">
        <v>2600</v>
      </c>
      <c r="I124" s="480">
        <v>2600</v>
      </c>
      <c r="J124" s="127">
        <v>2600</v>
      </c>
      <c r="K124" s="108"/>
    </row>
    <row r="125" spans="1:15" ht="14.25">
      <c r="A125" s="1013"/>
      <c r="B125" s="90"/>
      <c r="C125" s="439" t="s">
        <v>495</v>
      </c>
      <c r="D125" s="483"/>
      <c r="E125" s="483"/>
      <c r="F125" s="480">
        <v>350</v>
      </c>
      <c r="G125" s="480">
        <v>350</v>
      </c>
      <c r="H125" s="480">
        <v>350</v>
      </c>
      <c r="I125" s="480">
        <v>750</v>
      </c>
      <c r="J125" s="127">
        <v>350</v>
      </c>
      <c r="K125" s="108"/>
    </row>
    <row r="126" spans="1:15" ht="14.25">
      <c r="A126" s="1013"/>
      <c r="B126" s="90"/>
      <c r="C126" s="439" t="s">
        <v>496</v>
      </c>
      <c r="D126" s="483"/>
      <c r="E126" s="483"/>
      <c r="F126" s="480">
        <v>350</v>
      </c>
      <c r="G126" s="480">
        <v>350</v>
      </c>
      <c r="H126" s="480">
        <v>350</v>
      </c>
      <c r="I126" s="480">
        <v>450</v>
      </c>
      <c r="J126" s="127">
        <v>350</v>
      </c>
      <c r="K126" s="500"/>
    </row>
    <row r="127" spans="1:15" ht="14.25">
      <c r="A127" s="1013"/>
      <c r="B127" s="90"/>
      <c r="C127" s="439" t="s">
        <v>497</v>
      </c>
      <c r="D127" s="440"/>
      <c r="E127" s="483"/>
      <c r="F127" s="480">
        <v>0</v>
      </c>
      <c r="G127" s="480">
        <v>240</v>
      </c>
      <c r="H127" s="480">
        <v>240</v>
      </c>
      <c r="I127" s="480">
        <v>240</v>
      </c>
      <c r="J127" s="127">
        <v>240</v>
      </c>
      <c r="K127" s="500"/>
    </row>
    <row r="128" spans="1:15" ht="14.25">
      <c r="A128" s="1013"/>
      <c r="B128" s="88">
        <v>3421</v>
      </c>
      <c r="C128" s="439" t="s">
        <v>164</v>
      </c>
      <c r="D128" s="440"/>
      <c r="E128" s="483"/>
      <c r="F128" s="480">
        <v>4892</v>
      </c>
      <c r="G128" s="480">
        <v>4800</v>
      </c>
      <c r="H128" s="480">
        <v>4880</v>
      </c>
      <c r="I128" s="480">
        <f>I129</f>
        <v>5025</v>
      </c>
      <c r="J128" s="127">
        <f>J129</f>
        <v>5025</v>
      </c>
      <c r="K128" s="500"/>
    </row>
    <row r="129" spans="1:16" ht="14.25">
      <c r="A129" s="1013"/>
      <c r="B129" s="92"/>
      <c r="C129" s="537" t="s">
        <v>238</v>
      </c>
      <c r="D129" s="444">
        <v>2580</v>
      </c>
      <c r="E129" s="444" t="s">
        <v>88</v>
      </c>
      <c r="F129" s="540">
        <v>4892</v>
      </c>
      <c r="G129" s="540">
        <v>4800</v>
      </c>
      <c r="H129" s="540">
        <v>4880</v>
      </c>
      <c r="I129" s="540">
        <v>5025</v>
      </c>
      <c r="J129" s="448">
        <v>5025</v>
      </c>
      <c r="K129" s="998">
        <f>J129-G129</f>
        <v>225</v>
      </c>
    </row>
    <row r="130" spans="1:16" ht="14.25">
      <c r="A130" s="1013"/>
      <c r="B130" s="92">
        <v>3429</v>
      </c>
      <c r="C130" s="439" t="s">
        <v>165</v>
      </c>
      <c r="D130" s="440">
        <v>9002</v>
      </c>
      <c r="E130" s="486" t="s">
        <v>282</v>
      </c>
      <c r="F130" s="441">
        <v>9</v>
      </c>
      <c r="G130" s="441">
        <v>120</v>
      </c>
      <c r="H130" s="441">
        <v>120</v>
      </c>
      <c r="I130" s="441">
        <v>140</v>
      </c>
      <c r="J130" s="127">
        <v>140</v>
      </c>
      <c r="K130" s="500"/>
    </row>
    <row r="131" spans="1:16" ht="14.25">
      <c r="A131" s="1013">
        <v>12</v>
      </c>
      <c r="B131" s="449" t="s">
        <v>108</v>
      </c>
      <c r="C131" s="450"/>
      <c r="D131" s="605"/>
      <c r="E131" s="662" t="s">
        <v>109</v>
      </c>
      <c r="F131" s="606">
        <v>2125</v>
      </c>
      <c r="G131" s="606">
        <v>1009</v>
      </c>
      <c r="H131" s="606">
        <v>2414</v>
      </c>
      <c r="I131" s="606">
        <f>SUM(I132:I134)</f>
        <v>1013</v>
      </c>
      <c r="J131" s="431">
        <f>SUM(J132:J134)</f>
        <v>1013</v>
      </c>
      <c r="K131" s="993">
        <f>J131-G131</f>
        <v>4</v>
      </c>
    </row>
    <row r="132" spans="1:16" ht="14.25">
      <c r="A132" s="1013"/>
      <c r="B132" s="408">
        <v>3512</v>
      </c>
      <c r="C132" s="439" t="s">
        <v>166</v>
      </c>
      <c r="D132" s="440" t="s">
        <v>0</v>
      </c>
      <c r="E132" s="543"/>
      <c r="F132" s="491">
        <v>504</v>
      </c>
      <c r="G132" s="484">
        <v>509</v>
      </c>
      <c r="H132" s="441">
        <v>509</v>
      </c>
      <c r="I132" s="484">
        <v>513</v>
      </c>
      <c r="J132" s="127">
        <v>513</v>
      </c>
      <c r="K132" s="994"/>
    </row>
    <row r="133" spans="1:16" ht="14.25">
      <c r="A133" s="1013"/>
      <c r="B133" s="88">
        <v>3513</v>
      </c>
      <c r="C133" s="465" t="s">
        <v>167</v>
      </c>
      <c r="D133" s="464" t="s">
        <v>0</v>
      </c>
      <c r="E133" s="471"/>
      <c r="F133" s="127">
        <v>1561</v>
      </c>
      <c r="G133" s="607">
        <v>500</v>
      </c>
      <c r="H133" s="466">
        <v>1835</v>
      </c>
      <c r="I133" s="607">
        <v>500</v>
      </c>
      <c r="J133" s="460">
        <v>500</v>
      </c>
      <c r="K133" s="102"/>
    </row>
    <row r="134" spans="1:16" ht="14.25">
      <c r="A134" s="1013"/>
      <c r="B134" s="408">
        <v>3522</v>
      </c>
      <c r="C134" s="155" t="s">
        <v>327</v>
      </c>
      <c r="D134" s="154" t="s">
        <v>0</v>
      </c>
      <c r="E134" s="523"/>
      <c r="F134" s="127">
        <v>60</v>
      </c>
      <c r="G134" s="524">
        <v>0</v>
      </c>
      <c r="H134" s="127">
        <v>70</v>
      </c>
      <c r="I134" s="127" t="s">
        <v>0</v>
      </c>
      <c r="J134" s="127" t="s">
        <v>0</v>
      </c>
      <c r="K134" s="994"/>
    </row>
    <row r="135" spans="1:16" ht="14.25">
      <c r="A135" s="1013"/>
      <c r="B135" s="608" t="s">
        <v>110</v>
      </c>
      <c r="C135" s="450"/>
      <c r="D135" s="609"/>
      <c r="E135" s="610"/>
      <c r="F135" s="515">
        <v>34348</v>
      </c>
      <c r="G135" s="515">
        <v>34100</v>
      </c>
      <c r="H135" s="515">
        <v>41080</v>
      </c>
      <c r="I135" s="515">
        <f>I136+I142+I145+I148+I152</f>
        <v>49557</v>
      </c>
      <c r="J135" s="431">
        <f>J136+J142+J145+J148+J152</f>
        <v>40076</v>
      </c>
      <c r="K135" s="993">
        <f>J135-G135</f>
        <v>5976</v>
      </c>
    </row>
    <row r="136" spans="1:16" ht="14.25">
      <c r="A136" s="1013"/>
      <c r="B136" s="88">
        <v>3612</v>
      </c>
      <c r="C136" s="439" t="s">
        <v>168</v>
      </c>
      <c r="D136" s="440"/>
      <c r="E136" s="543"/>
      <c r="F136" s="127">
        <v>1563</v>
      </c>
      <c r="G136" s="127">
        <v>340</v>
      </c>
      <c r="H136" s="545">
        <v>851</v>
      </c>
      <c r="I136" s="454">
        <f>I138+I139</f>
        <v>180</v>
      </c>
      <c r="J136" s="127">
        <f>SUM(J137:J141)</f>
        <v>40</v>
      </c>
      <c r="K136" s="149"/>
    </row>
    <row r="137" spans="1:16" ht="14.25">
      <c r="A137" s="1013"/>
      <c r="B137" s="90"/>
      <c r="C137" s="439" t="s">
        <v>609</v>
      </c>
      <c r="D137" s="440">
        <v>7182</v>
      </c>
      <c r="E137" s="543" t="s">
        <v>35</v>
      </c>
      <c r="F137" s="127">
        <v>246</v>
      </c>
      <c r="G137" s="544">
        <v>300</v>
      </c>
      <c r="H137" s="611" t="s">
        <v>0</v>
      </c>
      <c r="I137" s="454" t="s">
        <v>0</v>
      </c>
      <c r="J137" s="127" t="s">
        <v>0</v>
      </c>
      <c r="K137" s="994"/>
    </row>
    <row r="138" spans="1:16" ht="14.25">
      <c r="A138" s="1013"/>
      <c r="B138" s="90"/>
      <c r="C138" s="439" t="s">
        <v>239</v>
      </c>
      <c r="D138" s="612" t="s">
        <v>111</v>
      </c>
      <c r="E138" s="613" t="s">
        <v>35</v>
      </c>
      <c r="F138" s="491">
        <v>0</v>
      </c>
      <c r="G138" s="484">
        <v>40</v>
      </c>
      <c r="H138" s="611">
        <v>40</v>
      </c>
      <c r="I138" s="454">
        <v>80</v>
      </c>
      <c r="J138" s="127">
        <v>40</v>
      </c>
      <c r="K138" s="994"/>
    </row>
    <row r="139" spans="1:16" ht="14.25">
      <c r="A139" s="1013"/>
      <c r="B139" s="90"/>
      <c r="C139" s="475" t="s">
        <v>610</v>
      </c>
      <c r="D139" s="612"/>
      <c r="E139" s="588" t="s">
        <v>35</v>
      </c>
      <c r="F139" s="491" t="s">
        <v>0</v>
      </c>
      <c r="G139" s="614" t="s">
        <v>0</v>
      </c>
      <c r="H139" s="611" t="s">
        <v>0</v>
      </c>
      <c r="I139" s="454">
        <v>100</v>
      </c>
      <c r="J139" s="127" t="s">
        <v>0</v>
      </c>
      <c r="K139" s="994"/>
    </row>
    <row r="140" spans="1:16" ht="14.25">
      <c r="A140" s="1013"/>
      <c r="B140" s="90"/>
      <c r="C140" s="475" t="s">
        <v>337</v>
      </c>
      <c r="D140" s="464">
        <v>8248</v>
      </c>
      <c r="E140" s="615" t="s">
        <v>47</v>
      </c>
      <c r="F140" s="503">
        <v>1317</v>
      </c>
      <c r="G140" s="616">
        <v>0</v>
      </c>
      <c r="H140" s="611">
        <v>512</v>
      </c>
      <c r="I140" s="466" t="s">
        <v>0</v>
      </c>
      <c r="J140" s="127" t="s">
        <v>0</v>
      </c>
      <c r="K140" s="994"/>
    </row>
    <row r="141" spans="1:16" ht="14.25">
      <c r="A141" s="1013"/>
      <c r="B141" s="90"/>
      <c r="C141" s="84" t="s">
        <v>571</v>
      </c>
      <c r="D141" s="116"/>
      <c r="E141" s="88" t="s">
        <v>7</v>
      </c>
      <c r="F141" s="116"/>
      <c r="G141" s="116"/>
      <c r="H141" s="116">
        <v>299</v>
      </c>
      <c r="I141" s="617" t="s">
        <v>0</v>
      </c>
      <c r="J141" s="618" t="s">
        <v>0</v>
      </c>
      <c r="K141" s="994"/>
    </row>
    <row r="142" spans="1:16" ht="14.25">
      <c r="A142" s="1013"/>
      <c r="B142" s="88">
        <v>3631</v>
      </c>
      <c r="C142" s="574" t="s">
        <v>169</v>
      </c>
      <c r="D142" s="571"/>
      <c r="E142" s="619"/>
      <c r="F142" s="127">
        <v>15008</v>
      </c>
      <c r="G142" s="127">
        <v>16200</v>
      </c>
      <c r="H142" s="127">
        <v>15495</v>
      </c>
      <c r="I142" s="572">
        <f>SUM(I143:I144)</f>
        <v>21030</v>
      </c>
      <c r="J142" s="127">
        <f>SUM(J143:J144)</f>
        <v>16600</v>
      </c>
      <c r="K142" s="999">
        <f>J142-G142</f>
        <v>400</v>
      </c>
    </row>
    <row r="143" spans="1:16" ht="14.25">
      <c r="A143" s="1013"/>
      <c r="B143" s="90"/>
      <c r="C143" s="574" t="s">
        <v>240</v>
      </c>
      <c r="D143" s="571">
        <v>3553</v>
      </c>
      <c r="E143" s="619" t="s">
        <v>35</v>
      </c>
      <c r="F143" s="620">
        <v>8999</v>
      </c>
      <c r="G143" s="621">
        <v>9000</v>
      </c>
      <c r="H143" s="621">
        <v>9400</v>
      </c>
      <c r="I143" s="572">
        <v>9600</v>
      </c>
      <c r="J143" s="127">
        <v>9600</v>
      </c>
      <c r="K143" s="995">
        <f>J143-G143</f>
        <v>600</v>
      </c>
      <c r="P143" t="s">
        <v>67</v>
      </c>
    </row>
    <row r="144" spans="1:16" ht="14.25">
      <c r="A144" s="1013"/>
      <c r="B144" s="92"/>
      <c r="C144" s="470" t="s">
        <v>241</v>
      </c>
      <c r="D144" s="477">
        <v>3550</v>
      </c>
      <c r="E144" s="622" t="s">
        <v>35</v>
      </c>
      <c r="F144" s="623">
        <v>6009</v>
      </c>
      <c r="G144" s="624">
        <v>7200</v>
      </c>
      <c r="H144" s="621">
        <v>6095</v>
      </c>
      <c r="I144" s="572">
        <v>11430</v>
      </c>
      <c r="J144" s="127">
        <v>7000</v>
      </c>
      <c r="K144" s="995">
        <f>J144-G144</f>
        <v>-200</v>
      </c>
    </row>
    <row r="145" spans="1:15" ht="14.25">
      <c r="A145" s="1013"/>
      <c r="B145" s="90">
        <v>3632</v>
      </c>
      <c r="C145" s="625" t="s">
        <v>170</v>
      </c>
      <c r="D145" s="477"/>
      <c r="E145" s="626" t="s">
        <v>35</v>
      </c>
      <c r="F145" s="519">
        <v>3741</v>
      </c>
      <c r="G145" s="127">
        <v>3700</v>
      </c>
      <c r="H145" s="127">
        <v>4113</v>
      </c>
      <c r="I145" s="526">
        <f>SUM(I146:I147)</f>
        <v>6035</v>
      </c>
      <c r="J145" s="127">
        <f>SUM(J146:J147)</f>
        <v>5300</v>
      </c>
      <c r="K145" s="999">
        <f>J145-G145</f>
        <v>1600</v>
      </c>
    </row>
    <row r="146" spans="1:15" ht="14.25">
      <c r="A146" s="1013"/>
      <c r="B146" s="90" t="s">
        <v>379</v>
      </c>
      <c r="C146" s="485" t="s">
        <v>242</v>
      </c>
      <c r="D146" s="486">
        <v>3554</v>
      </c>
      <c r="E146" s="529"/>
      <c r="F146" s="491">
        <v>293</v>
      </c>
      <c r="G146" s="627">
        <v>300</v>
      </c>
      <c r="H146" s="509">
        <v>300</v>
      </c>
      <c r="I146" s="454">
        <v>300</v>
      </c>
      <c r="J146" s="127">
        <v>300</v>
      </c>
      <c r="K146" s="108"/>
    </row>
    <row r="147" spans="1:15" ht="14.25">
      <c r="A147" s="1013"/>
      <c r="B147" s="92"/>
      <c r="C147" s="504" t="s">
        <v>243</v>
      </c>
      <c r="D147" s="628">
        <v>3551.3555000000001</v>
      </c>
      <c r="E147" s="543"/>
      <c r="F147" s="127">
        <v>3448</v>
      </c>
      <c r="G147" s="544">
        <v>3400</v>
      </c>
      <c r="H147" s="454">
        <v>3813</v>
      </c>
      <c r="I147" s="454">
        <v>5735</v>
      </c>
      <c r="J147" s="127">
        <v>5000</v>
      </c>
      <c r="K147" s="995">
        <f>J147-G147</f>
        <v>1600</v>
      </c>
    </row>
    <row r="148" spans="1:15" ht="14.25">
      <c r="A148" s="1013"/>
      <c r="B148" s="90">
        <v>3635</v>
      </c>
      <c r="C148" s="439" t="s">
        <v>171</v>
      </c>
      <c r="D148" s="440"/>
      <c r="E148" s="629"/>
      <c r="F148" s="517">
        <v>1861</v>
      </c>
      <c r="G148" s="517">
        <v>4450</v>
      </c>
      <c r="H148" s="517">
        <v>4723</v>
      </c>
      <c r="I148" s="454">
        <f>SUM(I149:I150)</f>
        <v>7321</v>
      </c>
      <c r="J148" s="127">
        <f>SUM(J149:J150)</f>
        <v>6204</v>
      </c>
      <c r="K148" s="999">
        <f>J148-G148</f>
        <v>1754</v>
      </c>
    </row>
    <row r="149" spans="1:15" ht="14.25">
      <c r="A149" s="1013"/>
      <c r="B149" s="90"/>
      <c r="C149" s="439" t="s">
        <v>244</v>
      </c>
      <c r="D149" s="462">
        <v>3200</v>
      </c>
      <c r="E149" s="440" t="s">
        <v>112</v>
      </c>
      <c r="F149" s="454">
        <v>48</v>
      </c>
      <c r="G149" s="454">
        <v>1950</v>
      </c>
      <c r="H149" s="454">
        <v>1950</v>
      </c>
      <c r="I149" s="454">
        <v>3204</v>
      </c>
      <c r="J149" s="127">
        <v>3204</v>
      </c>
      <c r="K149" s="995">
        <f>J149-G149</f>
        <v>1254</v>
      </c>
    </row>
    <row r="150" spans="1:15" ht="14.25">
      <c r="A150" s="1013"/>
      <c r="B150" s="90"/>
      <c r="C150" s="465" t="s">
        <v>245</v>
      </c>
      <c r="D150" s="630">
        <v>3170.3171000000002</v>
      </c>
      <c r="E150" s="464" t="s">
        <v>47</v>
      </c>
      <c r="F150" s="466">
        <v>1813</v>
      </c>
      <c r="G150" s="466">
        <v>2500</v>
      </c>
      <c r="H150" s="466">
        <v>2773</v>
      </c>
      <c r="I150" s="466">
        <v>4117</v>
      </c>
      <c r="J150" s="127">
        <v>3000</v>
      </c>
      <c r="K150" s="995">
        <f>J150-G150</f>
        <v>500</v>
      </c>
    </row>
    <row r="151" spans="1:15" ht="14.25">
      <c r="A151" s="1013"/>
      <c r="B151" s="92"/>
      <c r="C151" s="155" t="s">
        <v>572</v>
      </c>
      <c r="D151" s="112"/>
      <c r="E151" s="473"/>
      <c r="F151" s="473" t="s">
        <v>0</v>
      </c>
      <c r="G151" s="473" t="s">
        <v>0</v>
      </c>
      <c r="H151" s="473">
        <v>100</v>
      </c>
      <c r="I151" s="473" t="s">
        <v>0</v>
      </c>
      <c r="J151" s="127" t="s">
        <v>0</v>
      </c>
      <c r="K151" s="108"/>
    </row>
    <row r="152" spans="1:15" ht="14.25">
      <c r="A152" s="1013"/>
      <c r="B152" s="88">
        <v>3639</v>
      </c>
      <c r="C152" s="499" t="s">
        <v>172</v>
      </c>
      <c r="D152" s="477"/>
      <c r="E152" s="477"/>
      <c r="F152" s="517">
        <v>12175</v>
      </c>
      <c r="G152" s="517">
        <v>9410</v>
      </c>
      <c r="H152" s="517">
        <v>15898</v>
      </c>
      <c r="I152" s="517">
        <f>I153+I154+I155+I156+I157+I161+I182</f>
        <v>14991</v>
      </c>
      <c r="J152" s="460">
        <f>J153+J154+J155+J156+J157+J161+J182</f>
        <v>11932</v>
      </c>
      <c r="K152" s="993">
        <f>J152-G152</f>
        <v>2522</v>
      </c>
      <c r="N152" s="3"/>
    </row>
    <row r="153" spans="1:15" ht="14.25">
      <c r="A153" s="1013"/>
      <c r="B153" s="90"/>
      <c r="C153" s="439" t="s">
        <v>246</v>
      </c>
      <c r="D153" s="440">
        <v>3569</v>
      </c>
      <c r="E153" s="440" t="s">
        <v>35</v>
      </c>
      <c r="F153" s="454">
        <v>132</v>
      </c>
      <c r="G153" s="441">
        <v>170</v>
      </c>
      <c r="H153" s="441">
        <v>170</v>
      </c>
      <c r="I153" s="454">
        <v>175</v>
      </c>
      <c r="J153" s="460">
        <v>175</v>
      </c>
      <c r="K153" s="161"/>
      <c r="O153" t="s">
        <v>67</v>
      </c>
    </row>
    <row r="154" spans="1:15" ht="14.25">
      <c r="A154" s="1013"/>
      <c r="B154" s="90"/>
      <c r="C154" s="439" t="s">
        <v>247</v>
      </c>
      <c r="D154" s="462">
        <v>3567</v>
      </c>
      <c r="E154" s="440" t="s">
        <v>35</v>
      </c>
      <c r="F154" s="631">
        <v>98</v>
      </c>
      <c r="G154" s="441">
        <v>164</v>
      </c>
      <c r="H154" s="441">
        <v>164</v>
      </c>
      <c r="I154" s="454">
        <v>150</v>
      </c>
      <c r="J154" s="460">
        <v>150</v>
      </c>
      <c r="K154" s="161"/>
    </row>
    <row r="155" spans="1:15" ht="14.25">
      <c r="A155" s="1013"/>
      <c r="B155" s="90"/>
      <c r="C155" s="485" t="s">
        <v>248</v>
      </c>
      <c r="D155" s="486">
        <v>5195</v>
      </c>
      <c r="E155" s="486" t="s">
        <v>35</v>
      </c>
      <c r="F155" s="454">
        <v>338</v>
      </c>
      <c r="G155" s="631">
        <v>600</v>
      </c>
      <c r="H155" s="631">
        <v>600</v>
      </c>
      <c r="I155" s="454">
        <v>620</v>
      </c>
      <c r="J155" s="460">
        <v>400</v>
      </c>
      <c r="K155" s="161"/>
    </row>
    <row r="156" spans="1:15" ht="14.25">
      <c r="A156" s="1013"/>
      <c r="B156" s="90"/>
      <c r="C156" s="465" t="s">
        <v>523</v>
      </c>
      <c r="D156" s="464"/>
      <c r="E156" s="464" t="s">
        <v>35</v>
      </c>
      <c r="F156" s="454" t="s">
        <v>0</v>
      </c>
      <c r="G156" s="466" t="s">
        <v>0</v>
      </c>
      <c r="H156" s="474" t="s">
        <v>0</v>
      </c>
      <c r="I156" s="454">
        <v>300</v>
      </c>
      <c r="J156" s="460">
        <v>250</v>
      </c>
      <c r="K156" s="161"/>
    </row>
    <row r="157" spans="1:15" ht="14.25">
      <c r="A157" s="1013"/>
      <c r="B157" s="90"/>
      <c r="C157" s="439" t="s">
        <v>249</v>
      </c>
      <c r="D157" s="440">
        <v>2260</v>
      </c>
      <c r="E157" s="440" t="s">
        <v>35</v>
      </c>
      <c r="F157" s="454">
        <v>2397</v>
      </c>
      <c r="G157" s="454">
        <v>2610</v>
      </c>
      <c r="H157" s="632">
        <v>3418</v>
      </c>
      <c r="I157" s="454">
        <v>5559</v>
      </c>
      <c r="J157" s="460">
        <f>SUM(J158:J159)</f>
        <v>3110</v>
      </c>
      <c r="K157" s="993">
        <f>J157-G157</f>
        <v>500</v>
      </c>
    </row>
    <row r="158" spans="1:15" ht="14.25">
      <c r="A158" s="1013"/>
      <c r="B158" s="90"/>
      <c r="C158" s="439" t="s">
        <v>585</v>
      </c>
      <c r="D158" s="598" t="s">
        <v>333</v>
      </c>
      <c r="E158" s="440"/>
      <c r="F158" s="454">
        <v>1671</v>
      </c>
      <c r="G158" s="454">
        <v>2000</v>
      </c>
      <c r="H158" s="454">
        <v>2808</v>
      </c>
      <c r="I158" s="454">
        <v>4949</v>
      </c>
      <c r="J158" s="460">
        <v>2500</v>
      </c>
      <c r="K158" s="995">
        <f>J158-G158</f>
        <v>500</v>
      </c>
    </row>
    <row r="159" spans="1:15" ht="14.25">
      <c r="A159" s="1013"/>
      <c r="B159" s="90"/>
      <c r="C159" s="439" t="s">
        <v>307</v>
      </c>
      <c r="D159" s="440">
        <v>5143.5144</v>
      </c>
      <c r="E159" s="440"/>
      <c r="F159" s="454">
        <v>518</v>
      </c>
      <c r="G159" s="441">
        <v>610</v>
      </c>
      <c r="H159" s="454">
        <v>610</v>
      </c>
      <c r="I159" s="454">
        <v>610</v>
      </c>
      <c r="J159" s="460">
        <v>610</v>
      </c>
      <c r="K159" s="161"/>
    </row>
    <row r="160" spans="1:15" ht="14.25">
      <c r="A160" s="1013"/>
      <c r="B160" s="90"/>
      <c r="C160" s="439" t="s">
        <v>308</v>
      </c>
      <c r="D160" s="633">
        <v>5450</v>
      </c>
      <c r="E160" s="440"/>
      <c r="F160" s="454">
        <v>208</v>
      </c>
      <c r="G160" s="441">
        <v>0</v>
      </c>
      <c r="H160" s="167"/>
      <c r="I160" s="454" t="s">
        <v>0</v>
      </c>
      <c r="J160" s="460" t="s">
        <v>0</v>
      </c>
      <c r="K160" s="161"/>
    </row>
    <row r="161" spans="1:14" ht="14.25">
      <c r="A161" s="1013"/>
      <c r="B161" s="90"/>
      <c r="C161" s="537" t="s">
        <v>250</v>
      </c>
      <c r="D161" s="634"/>
      <c r="E161" s="444"/>
      <c r="F161" s="540">
        <v>9158</v>
      </c>
      <c r="G161" s="540">
        <v>5766</v>
      </c>
      <c r="H161" s="540">
        <v>11146</v>
      </c>
      <c r="I161" s="540">
        <f>I162+I174+I178</f>
        <v>8087</v>
      </c>
      <c r="J161" s="635">
        <f>J162+J174+J178</f>
        <v>7747</v>
      </c>
      <c r="K161" s="995">
        <f>J161-G161</f>
        <v>1981</v>
      </c>
    </row>
    <row r="162" spans="1:14" ht="12.75" customHeight="1">
      <c r="A162" s="1013"/>
      <c r="B162" s="90"/>
      <c r="C162" s="439" t="s">
        <v>251</v>
      </c>
      <c r="D162" s="633" t="s">
        <v>332</v>
      </c>
      <c r="E162" s="440" t="s">
        <v>114</v>
      </c>
      <c r="F162" s="454">
        <v>1778</v>
      </c>
      <c r="G162" s="454">
        <v>1940</v>
      </c>
      <c r="H162" s="454">
        <v>2515</v>
      </c>
      <c r="I162" s="454">
        <v>3028</v>
      </c>
      <c r="J162" s="127">
        <v>2688</v>
      </c>
      <c r="K162" s="995">
        <f>J162-G162</f>
        <v>748</v>
      </c>
      <c r="L162" s="3"/>
    </row>
    <row r="163" spans="1:14" ht="12.75" customHeight="1">
      <c r="A163" s="1013"/>
      <c r="B163" s="894"/>
      <c r="C163" s="439" t="s">
        <v>636</v>
      </c>
      <c r="D163" s="633"/>
      <c r="E163" s="440"/>
      <c r="F163" s="454"/>
      <c r="G163" s="454"/>
      <c r="H163" s="454"/>
      <c r="I163" s="454"/>
      <c r="J163" s="127"/>
      <c r="K163" s="102"/>
      <c r="L163" s="3"/>
    </row>
    <row r="164" spans="1:14" ht="12.75" customHeight="1">
      <c r="A164" s="1013"/>
      <c r="B164" s="894"/>
      <c r="C164" s="439" t="s">
        <v>640</v>
      </c>
      <c r="D164" s="633"/>
      <c r="E164" s="440"/>
      <c r="F164" s="454"/>
      <c r="G164" s="454">
        <f>G162-G165</f>
        <v>1762</v>
      </c>
      <c r="H164" s="454">
        <f>H162-H165</f>
        <v>2135</v>
      </c>
      <c r="I164" s="454">
        <f>I162-I165</f>
        <v>2440</v>
      </c>
      <c r="J164" s="127">
        <f>J162-J165</f>
        <v>2100</v>
      </c>
      <c r="K164" s="102"/>
      <c r="L164" s="3"/>
    </row>
    <row r="165" spans="1:14" ht="12.75" customHeight="1">
      <c r="A165" s="1013"/>
      <c r="B165" s="90"/>
      <c r="C165" s="439" t="s">
        <v>641</v>
      </c>
      <c r="D165" s="633"/>
      <c r="E165" s="440"/>
      <c r="F165" s="454"/>
      <c r="G165" s="454">
        <v>178</v>
      </c>
      <c r="H165" s="454">
        <v>380</v>
      </c>
      <c r="I165" s="454">
        <v>588</v>
      </c>
      <c r="J165" s="127">
        <v>588</v>
      </c>
      <c r="K165" s="108"/>
      <c r="L165" s="3"/>
    </row>
    <row r="166" spans="1:14" ht="14.25">
      <c r="A166" s="1013"/>
      <c r="B166" s="90"/>
      <c r="C166" s="439" t="s">
        <v>252</v>
      </c>
      <c r="D166" s="633">
        <v>5411</v>
      </c>
      <c r="E166" s="440" t="s">
        <v>282</v>
      </c>
      <c r="F166" s="454">
        <v>249</v>
      </c>
      <c r="G166" s="454">
        <f>SUM(G168:G169)</f>
        <v>240</v>
      </c>
      <c r="H166" s="454" t="s">
        <v>0</v>
      </c>
      <c r="I166" s="454" t="s">
        <v>0</v>
      </c>
      <c r="J166" s="127" t="s">
        <v>0</v>
      </c>
      <c r="K166" s="108"/>
      <c r="M166" s="3"/>
    </row>
    <row r="167" spans="1:14" ht="14.25">
      <c r="A167" s="1013"/>
      <c r="B167" s="894"/>
      <c r="C167" s="439" t="s">
        <v>636</v>
      </c>
      <c r="D167" s="633"/>
      <c r="E167" s="440"/>
      <c r="F167" s="454"/>
      <c r="G167" s="454"/>
      <c r="H167" s="454"/>
      <c r="I167" s="454"/>
      <c r="J167" s="127"/>
      <c r="K167" s="108"/>
      <c r="M167" s="3"/>
    </row>
    <row r="168" spans="1:14" ht="14.25">
      <c r="A168" s="1013"/>
      <c r="B168" s="894"/>
      <c r="C168" s="439" t="s">
        <v>637</v>
      </c>
      <c r="D168" s="633"/>
      <c r="E168" s="440"/>
      <c r="F168" s="454">
        <f>F166-F169</f>
        <v>249</v>
      </c>
      <c r="G168" s="454">
        <v>0</v>
      </c>
      <c r="H168" s="454" t="s">
        <v>0</v>
      </c>
      <c r="I168" s="454" t="s">
        <v>0</v>
      </c>
      <c r="J168" s="127" t="s">
        <v>0</v>
      </c>
      <c r="K168" s="108"/>
      <c r="M168" s="3"/>
    </row>
    <row r="169" spans="1:14" ht="14.25">
      <c r="A169" s="1013"/>
      <c r="B169" s="90"/>
      <c r="C169" s="439" t="s">
        <v>502</v>
      </c>
      <c r="D169" s="633"/>
      <c r="E169" s="440"/>
      <c r="F169" s="454"/>
      <c r="G169" s="454">
        <v>240</v>
      </c>
      <c r="H169" s="454" t="s">
        <v>0</v>
      </c>
      <c r="I169" s="454" t="s">
        <v>0</v>
      </c>
      <c r="J169" s="127" t="s">
        <v>0</v>
      </c>
      <c r="K169" s="108"/>
      <c r="M169" s="3"/>
    </row>
    <row r="170" spans="1:14" ht="14.25">
      <c r="A170" s="1013"/>
      <c r="B170" s="90"/>
      <c r="C170" s="439" t="s">
        <v>253</v>
      </c>
      <c r="D170" s="633">
        <v>5411</v>
      </c>
      <c r="E170" s="440" t="s">
        <v>282</v>
      </c>
      <c r="F170" s="454">
        <v>83</v>
      </c>
      <c r="G170" s="441">
        <v>0</v>
      </c>
      <c r="H170" s="454" t="s">
        <v>0</v>
      </c>
      <c r="I170" s="454" t="s">
        <v>0</v>
      </c>
      <c r="J170" s="127" t="s">
        <v>0</v>
      </c>
      <c r="K170" s="108"/>
      <c r="M170" s="3"/>
    </row>
    <row r="171" spans="1:14" ht="14.25">
      <c r="A171" s="1013"/>
      <c r="B171" s="894"/>
      <c r="C171" s="439" t="s">
        <v>636</v>
      </c>
      <c r="D171" s="633"/>
      <c r="E171" s="440"/>
      <c r="F171" s="454"/>
      <c r="G171" s="441"/>
      <c r="H171" s="454"/>
      <c r="I171" s="454"/>
      <c r="J171" s="127"/>
      <c r="K171" s="108"/>
      <c r="M171" s="3"/>
    </row>
    <row r="172" spans="1:14" ht="14.25">
      <c r="A172" s="1013"/>
      <c r="B172" s="894"/>
      <c r="C172" s="439" t="s">
        <v>638</v>
      </c>
      <c r="D172" s="633"/>
      <c r="E172" s="440"/>
      <c r="F172" s="454">
        <v>83</v>
      </c>
      <c r="G172" s="441">
        <v>0</v>
      </c>
      <c r="H172" s="454" t="s">
        <v>0</v>
      </c>
      <c r="I172" s="454" t="s">
        <v>0</v>
      </c>
      <c r="J172" s="127" t="s">
        <v>0</v>
      </c>
      <c r="K172" s="108"/>
      <c r="M172" s="3"/>
    </row>
    <row r="173" spans="1:14" ht="14.25">
      <c r="A173" s="1013"/>
      <c r="B173" s="92"/>
      <c r="C173" s="439" t="s">
        <v>502</v>
      </c>
      <c r="D173" s="633"/>
      <c r="E173" s="440"/>
      <c r="F173" s="454" t="s">
        <v>0</v>
      </c>
      <c r="G173" s="441" t="s">
        <v>0</v>
      </c>
      <c r="H173" s="454" t="s">
        <v>0</v>
      </c>
      <c r="I173" s="454" t="s">
        <v>0</v>
      </c>
      <c r="J173" s="127" t="s">
        <v>0</v>
      </c>
      <c r="K173" s="108"/>
      <c r="M173" s="3"/>
    </row>
    <row r="174" spans="1:14" ht="14.25">
      <c r="A174" s="1013">
        <v>13</v>
      </c>
      <c r="B174" s="90"/>
      <c r="C174" s="439" t="s">
        <v>252</v>
      </c>
      <c r="D174" s="633">
        <v>5411</v>
      </c>
      <c r="E174" s="440" t="s">
        <v>114</v>
      </c>
      <c r="F174" s="454">
        <v>5272</v>
      </c>
      <c r="G174" s="454">
        <v>2855</v>
      </c>
      <c r="H174" s="454">
        <v>6450</v>
      </c>
      <c r="I174" s="454">
        <v>3775</v>
      </c>
      <c r="J174" s="127">
        <v>3775</v>
      </c>
      <c r="K174" s="995">
        <f>J174-G174</f>
        <v>920</v>
      </c>
      <c r="M174" t="s">
        <v>67</v>
      </c>
      <c r="N174" t="s">
        <v>67</v>
      </c>
    </row>
    <row r="175" spans="1:14" ht="14.25">
      <c r="A175" s="1013"/>
      <c r="B175" s="894"/>
      <c r="C175" s="439" t="s">
        <v>636</v>
      </c>
      <c r="D175" s="633"/>
      <c r="E175" s="440"/>
      <c r="F175" s="454"/>
      <c r="G175" s="454"/>
      <c r="H175" s="454"/>
      <c r="I175" s="454"/>
      <c r="J175" s="127"/>
      <c r="K175" s="102"/>
    </row>
    <row r="176" spans="1:14" ht="14.25">
      <c r="A176" s="1013"/>
      <c r="B176" s="894"/>
      <c r="C176" s="439" t="s">
        <v>637</v>
      </c>
      <c r="D176" s="633"/>
      <c r="E176" s="440"/>
      <c r="F176" s="454">
        <v>5272</v>
      </c>
      <c r="G176" s="454">
        <v>2855</v>
      </c>
      <c r="H176" s="454">
        <f>H174-H177</f>
        <v>5631</v>
      </c>
      <c r="I176" s="454">
        <f>I174-I177</f>
        <v>3175</v>
      </c>
      <c r="J176" s="127">
        <f>J174-J177</f>
        <v>3175</v>
      </c>
      <c r="K176" s="102"/>
    </row>
    <row r="177" spans="1:11" ht="14.25">
      <c r="A177" s="1013"/>
      <c r="B177" s="90"/>
      <c r="C177" s="439" t="s">
        <v>502</v>
      </c>
      <c r="D177" s="633"/>
      <c r="E177" s="440"/>
      <c r="F177" s="454"/>
      <c r="G177" s="454"/>
      <c r="H177" s="454">
        <v>819</v>
      </c>
      <c r="I177" s="454">
        <v>600</v>
      </c>
      <c r="J177" s="127">
        <v>600</v>
      </c>
      <c r="K177" s="108"/>
    </row>
    <row r="178" spans="1:11" ht="14.25">
      <c r="A178" s="1013"/>
      <c r="B178" s="90"/>
      <c r="C178" s="439" t="s">
        <v>253</v>
      </c>
      <c r="D178" s="633">
        <v>5411</v>
      </c>
      <c r="E178" s="440" t="s">
        <v>114</v>
      </c>
      <c r="F178" s="454">
        <v>1776</v>
      </c>
      <c r="G178" s="441">
        <v>971</v>
      </c>
      <c r="H178" s="454">
        <v>2181</v>
      </c>
      <c r="I178" s="454">
        <v>1284</v>
      </c>
      <c r="J178" s="127">
        <v>1284</v>
      </c>
      <c r="K178" s="995">
        <f>J178-G178</f>
        <v>313</v>
      </c>
    </row>
    <row r="179" spans="1:11" ht="14.25">
      <c r="A179" s="1013"/>
      <c r="B179" s="894"/>
      <c r="C179" s="439" t="s">
        <v>639</v>
      </c>
      <c r="D179" s="633"/>
      <c r="E179" s="440"/>
      <c r="F179" s="454"/>
      <c r="G179" s="441"/>
      <c r="H179" s="454"/>
      <c r="I179" s="454"/>
      <c r="J179" s="127"/>
      <c r="K179" s="102"/>
    </row>
    <row r="180" spans="1:11" ht="14.25">
      <c r="A180" s="1013"/>
      <c r="B180" s="894"/>
      <c r="C180" s="439" t="s">
        <v>638</v>
      </c>
      <c r="D180" s="633"/>
      <c r="E180" s="440"/>
      <c r="F180" s="454">
        <v>1776</v>
      </c>
      <c r="G180" s="441">
        <f>G178-G181</f>
        <v>889</v>
      </c>
      <c r="H180" s="454">
        <f>H178-H181</f>
        <v>1905</v>
      </c>
      <c r="I180" s="454">
        <f>I178-I181</f>
        <v>1080</v>
      </c>
      <c r="J180" s="127">
        <f>J178-J181</f>
        <v>1080</v>
      </c>
      <c r="K180" s="102"/>
    </row>
    <row r="181" spans="1:11" ht="14.25">
      <c r="A181" s="1013"/>
      <c r="B181" s="894" t="s">
        <v>67</v>
      </c>
      <c r="C181" s="439" t="s">
        <v>502</v>
      </c>
      <c r="D181" s="633"/>
      <c r="E181" s="440"/>
      <c r="F181" s="454"/>
      <c r="G181" s="441">
        <v>82</v>
      </c>
      <c r="H181" s="454">
        <v>276</v>
      </c>
      <c r="I181" s="454">
        <v>204</v>
      </c>
      <c r="J181" s="127">
        <v>204</v>
      </c>
      <c r="K181" s="108"/>
    </row>
    <row r="182" spans="1:11" ht="14.25">
      <c r="A182" s="1013"/>
      <c r="B182" s="557"/>
      <c r="C182" s="439" t="s">
        <v>254</v>
      </c>
      <c r="D182" s="440" t="s">
        <v>0</v>
      </c>
      <c r="E182" s="440" t="s">
        <v>112</v>
      </c>
      <c r="F182" s="454">
        <v>34</v>
      </c>
      <c r="G182" s="441">
        <v>100</v>
      </c>
      <c r="H182" s="441">
        <v>100</v>
      </c>
      <c r="I182" s="454">
        <v>100</v>
      </c>
      <c r="J182" s="127">
        <v>100</v>
      </c>
      <c r="K182" s="500"/>
    </row>
    <row r="183" spans="1:11" ht="14.25">
      <c r="A183" s="1013"/>
      <c r="B183" s="636"/>
      <c r="C183" s="637" t="s">
        <v>344</v>
      </c>
      <c r="D183" s="633">
        <v>3170</v>
      </c>
      <c r="E183" s="440" t="s">
        <v>47</v>
      </c>
      <c r="F183" s="454">
        <v>18</v>
      </c>
      <c r="G183" s="441" t="s">
        <v>0</v>
      </c>
      <c r="H183" s="441">
        <v>300</v>
      </c>
      <c r="I183" s="454" t="s">
        <v>0</v>
      </c>
      <c r="J183" s="127" t="s">
        <v>0</v>
      </c>
      <c r="K183" s="500"/>
    </row>
    <row r="184" spans="1:11" ht="14.25">
      <c r="A184" s="1013"/>
      <c r="B184" s="638" t="s">
        <v>116</v>
      </c>
      <c r="C184" s="639"/>
      <c r="D184" s="640"/>
      <c r="E184" s="605"/>
      <c r="F184" s="430">
        <v>81624</v>
      </c>
      <c r="G184" s="430">
        <v>80820</v>
      </c>
      <c r="H184" s="430">
        <v>84997</v>
      </c>
      <c r="I184" s="430">
        <f>I186+I187+I188+I189+I190+I193+I194+I196+I197+I200</f>
        <v>98965</v>
      </c>
      <c r="J184" s="431">
        <f>J186+J187+J188+J189+J190+J193+J194+J196+J197+J200</f>
        <v>84820</v>
      </c>
      <c r="K184" s="993">
        <f>J184-G184</f>
        <v>4000</v>
      </c>
    </row>
    <row r="185" spans="1:11" ht="14.25">
      <c r="A185" s="1013"/>
      <c r="B185" s="523">
        <v>3719</v>
      </c>
      <c r="C185" s="641" t="s">
        <v>293</v>
      </c>
      <c r="D185" s="642">
        <v>2111</v>
      </c>
      <c r="E185" s="440" t="s">
        <v>80</v>
      </c>
      <c r="F185" s="454">
        <v>44</v>
      </c>
      <c r="G185" s="454"/>
      <c r="H185" s="454">
        <v>65</v>
      </c>
      <c r="I185" s="454" t="s">
        <v>0</v>
      </c>
      <c r="J185" s="127" t="s">
        <v>0</v>
      </c>
      <c r="K185" s="994"/>
    </row>
    <row r="186" spans="1:11" ht="14.25">
      <c r="A186" s="1013"/>
      <c r="B186" s="408">
        <v>3721</v>
      </c>
      <c r="C186" s="439" t="s">
        <v>173</v>
      </c>
      <c r="D186" s="440">
        <v>2123</v>
      </c>
      <c r="E186" s="440" t="s">
        <v>35</v>
      </c>
      <c r="F186" s="454">
        <v>1450</v>
      </c>
      <c r="G186" s="454">
        <v>1300</v>
      </c>
      <c r="H186" s="454">
        <v>1500</v>
      </c>
      <c r="I186" s="643">
        <v>1650</v>
      </c>
      <c r="J186" s="127">
        <v>1450</v>
      </c>
      <c r="K186" s="994"/>
    </row>
    <row r="187" spans="1:11" ht="14.25">
      <c r="A187" s="1013"/>
      <c r="B187" s="408">
        <v>3722</v>
      </c>
      <c r="C187" s="439" t="s">
        <v>174</v>
      </c>
      <c r="D187" s="440">
        <v>2125.2125999999998</v>
      </c>
      <c r="E187" s="440" t="s">
        <v>35</v>
      </c>
      <c r="F187" s="454">
        <v>17592</v>
      </c>
      <c r="G187" s="454">
        <v>18000</v>
      </c>
      <c r="H187" s="454">
        <v>19000</v>
      </c>
      <c r="I187" s="643">
        <v>19200</v>
      </c>
      <c r="J187" s="127">
        <v>18500</v>
      </c>
      <c r="K187" s="995">
        <f>J187-G187</f>
        <v>500</v>
      </c>
    </row>
    <row r="188" spans="1:11" ht="14.25">
      <c r="A188" s="1013"/>
      <c r="B188" s="408">
        <v>3723</v>
      </c>
      <c r="C188" s="439" t="s">
        <v>175</v>
      </c>
      <c r="D188" s="462">
        <v>2120</v>
      </c>
      <c r="E188" s="440" t="s">
        <v>35</v>
      </c>
      <c r="F188" s="454">
        <v>8029</v>
      </c>
      <c r="G188" s="454">
        <v>7000</v>
      </c>
      <c r="H188" s="454">
        <v>8100</v>
      </c>
      <c r="I188" s="643">
        <v>9500</v>
      </c>
      <c r="J188" s="127">
        <v>8500</v>
      </c>
      <c r="K188" s="995">
        <f>J188-G188</f>
        <v>1500</v>
      </c>
    </row>
    <row r="189" spans="1:11" ht="14.25">
      <c r="A189" s="1013"/>
      <c r="B189" s="88">
        <v>3725</v>
      </c>
      <c r="C189" s="439" t="s">
        <v>176</v>
      </c>
      <c r="D189" s="440">
        <v>2127</v>
      </c>
      <c r="E189" s="440" t="s">
        <v>35</v>
      </c>
      <c r="F189" s="454">
        <v>20219</v>
      </c>
      <c r="G189" s="454">
        <v>19000</v>
      </c>
      <c r="H189" s="454">
        <v>20700</v>
      </c>
      <c r="I189" s="643">
        <v>21500</v>
      </c>
      <c r="J189" s="127">
        <v>20200</v>
      </c>
      <c r="K189" s="995">
        <f>J189-G189</f>
        <v>1200</v>
      </c>
    </row>
    <row r="190" spans="1:11" ht="14.25">
      <c r="A190" s="1013"/>
      <c r="B190" s="88">
        <v>3729</v>
      </c>
      <c r="C190" s="439" t="s">
        <v>177</v>
      </c>
      <c r="D190" s="462"/>
      <c r="E190" s="440" t="s">
        <v>35</v>
      </c>
      <c r="F190" s="454">
        <v>809</v>
      </c>
      <c r="G190" s="454">
        <v>1400</v>
      </c>
      <c r="H190" s="454">
        <v>1400</v>
      </c>
      <c r="I190" s="454">
        <v>3550</v>
      </c>
      <c r="J190" s="127">
        <f>SUM(J191:J192)</f>
        <v>900</v>
      </c>
      <c r="K190" s="995">
        <f>J190-G190</f>
        <v>-500</v>
      </c>
    </row>
    <row r="191" spans="1:11" ht="14.25">
      <c r="A191" s="1013"/>
      <c r="B191" s="90"/>
      <c r="C191" s="439" t="s">
        <v>255</v>
      </c>
      <c r="D191" s="628">
        <v>2116.2123999999999</v>
      </c>
      <c r="E191" s="440"/>
      <c r="F191" s="480">
        <v>193</v>
      </c>
      <c r="G191" s="480">
        <v>300</v>
      </c>
      <c r="H191" s="480">
        <v>300</v>
      </c>
      <c r="I191" s="644">
        <v>2350</v>
      </c>
      <c r="J191" s="127">
        <v>300</v>
      </c>
      <c r="K191" s="161"/>
    </row>
    <row r="192" spans="1:11" ht="14.25">
      <c r="A192" s="1013"/>
      <c r="B192" s="92"/>
      <c r="C192" s="439" t="s">
        <v>256</v>
      </c>
      <c r="D192" s="440">
        <v>3120</v>
      </c>
      <c r="E192" s="440"/>
      <c r="F192" s="454">
        <v>616</v>
      </c>
      <c r="G192" s="454">
        <v>1100</v>
      </c>
      <c r="H192" s="454">
        <v>1100</v>
      </c>
      <c r="I192" s="643">
        <v>1200</v>
      </c>
      <c r="J192" s="127">
        <v>600</v>
      </c>
      <c r="K192" s="995">
        <f>J192-G192</f>
        <v>-500</v>
      </c>
    </row>
    <row r="193" spans="1:15" ht="14.25">
      <c r="A193" s="1013"/>
      <c r="B193" s="92">
        <v>3733</v>
      </c>
      <c r="C193" s="439" t="s">
        <v>178</v>
      </c>
      <c r="D193" s="440">
        <v>2107</v>
      </c>
      <c r="E193" s="440" t="s">
        <v>80</v>
      </c>
      <c r="F193" s="441">
        <v>25</v>
      </c>
      <c r="G193" s="441">
        <v>20</v>
      </c>
      <c r="H193" s="441">
        <v>10</v>
      </c>
      <c r="I193" s="645">
        <v>40</v>
      </c>
      <c r="J193" s="127">
        <v>20</v>
      </c>
      <c r="K193" s="161"/>
    </row>
    <row r="194" spans="1:15" ht="14.25">
      <c r="A194" s="1013"/>
      <c r="B194" s="88">
        <v>3741</v>
      </c>
      <c r="C194" s="485" t="s">
        <v>179</v>
      </c>
      <c r="D194" s="486"/>
      <c r="E194" s="486"/>
      <c r="F194" s="520">
        <v>12226</v>
      </c>
      <c r="G194" s="520">
        <v>12000</v>
      </c>
      <c r="H194" s="520">
        <v>12000</v>
      </c>
      <c r="I194" s="646">
        <f>I195</f>
        <v>12500</v>
      </c>
      <c r="J194" s="127">
        <f>J195</f>
        <v>12500</v>
      </c>
      <c r="K194" s="996"/>
      <c r="O194" t="s">
        <v>67</v>
      </c>
    </row>
    <row r="195" spans="1:15" ht="14.25">
      <c r="A195" s="1013"/>
      <c r="B195" s="90"/>
      <c r="C195" s="647" t="s">
        <v>257</v>
      </c>
      <c r="D195" s="559">
        <v>2510</v>
      </c>
      <c r="E195" s="559" t="s">
        <v>80</v>
      </c>
      <c r="F195" s="561">
        <v>12226</v>
      </c>
      <c r="G195" s="561">
        <v>12000</v>
      </c>
      <c r="H195" s="561">
        <v>12000</v>
      </c>
      <c r="I195" s="648">
        <v>12500</v>
      </c>
      <c r="J195" s="448">
        <v>12500</v>
      </c>
      <c r="K195" s="1000">
        <f>J195-G195</f>
        <v>500</v>
      </c>
    </row>
    <row r="196" spans="1:15" ht="14.25">
      <c r="A196" s="1013"/>
      <c r="B196" s="408">
        <v>3742</v>
      </c>
      <c r="C196" s="499" t="s">
        <v>180</v>
      </c>
      <c r="D196" s="440">
        <v>3561.2082</v>
      </c>
      <c r="E196" s="440" t="s">
        <v>80</v>
      </c>
      <c r="F196" s="454">
        <v>1647</v>
      </c>
      <c r="G196" s="455">
        <v>1800</v>
      </c>
      <c r="H196" s="127">
        <v>1690</v>
      </c>
      <c r="I196" s="597">
        <v>1800</v>
      </c>
      <c r="J196" s="127">
        <v>1700</v>
      </c>
      <c r="K196" s="161"/>
    </row>
    <row r="197" spans="1:15" ht="14.25">
      <c r="A197" s="1013"/>
      <c r="B197" s="88">
        <v>3745</v>
      </c>
      <c r="C197" s="499" t="s">
        <v>181</v>
      </c>
      <c r="D197" s="477"/>
      <c r="E197" s="477" t="s">
        <v>35</v>
      </c>
      <c r="F197" s="517">
        <v>19356</v>
      </c>
      <c r="G197" s="517">
        <v>20000</v>
      </c>
      <c r="H197" s="517">
        <v>20232</v>
      </c>
      <c r="I197" s="649">
        <f>SUM(I198:I199)</f>
        <v>28875</v>
      </c>
      <c r="J197" s="127">
        <f>SUM(J198:J199)</f>
        <v>20800</v>
      </c>
      <c r="K197" s="993">
        <f>J197-G197</f>
        <v>800</v>
      </c>
    </row>
    <row r="198" spans="1:15" ht="14.25">
      <c r="A198" s="1013"/>
      <c r="B198" s="90"/>
      <c r="C198" s="439" t="s">
        <v>258</v>
      </c>
      <c r="D198" s="440" t="s">
        <v>117</v>
      </c>
      <c r="E198" s="440"/>
      <c r="F198" s="454">
        <v>17129</v>
      </c>
      <c r="G198" s="454">
        <v>18000</v>
      </c>
      <c r="H198" s="455">
        <v>18000</v>
      </c>
      <c r="I198" s="584">
        <v>24475</v>
      </c>
      <c r="J198" s="127">
        <v>18000</v>
      </c>
      <c r="K198" s="1001"/>
    </row>
    <row r="199" spans="1:15" ht="14.25">
      <c r="A199" s="1013"/>
      <c r="B199" s="90"/>
      <c r="C199" s="465" t="s">
        <v>259</v>
      </c>
      <c r="D199" s="464" t="s">
        <v>313</v>
      </c>
      <c r="E199" s="464"/>
      <c r="F199" s="466">
        <v>2227</v>
      </c>
      <c r="G199" s="466">
        <v>2000</v>
      </c>
      <c r="H199" s="650">
        <v>2232</v>
      </c>
      <c r="I199" s="589">
        <v>4400</v>
      </c>
      <c r="J199" s="503">
        <v>2800</v>
      </c>
      <c r="K199" s="995">
        <f>J199-G199</f>
        <v>800</v>
      </c>
    </row>
    <row r="200" spans="1:15" ht="14.25">
      <c r="A200" s="1013"/>
      <c r="B200" s="408">
        <v>3749</v>
      </c>
      <c r="C200" s="651" t="s">
        <v>182</v>
      </c>
      <c r="D200" s="154">
        <v>2113</v>
      </c>
      <c r="E200" s="652" t="s">
        <v>35</v>
      </c>
      <c r="F200" s="653">
        <v>227</v>
      </c>
      <c r="G200" s="653">
        <v>300</v>
      </c>
      <c r="H200" s="654">
        <v>300</v>
      </c>
      <c r="I200" s="655">
        <v>350</v>
      </c>
      <c r="J200" s="127">
        <v>250</v>
      </c>
      <c r="K200" s="161"/>
    </row>
    <row r="201" spans="1:15" ht="14.25">
      <c r="A201" s="1013"/>
      <c r="B201" s="1037" t="s">
        <v>573</v>
      </c>
      <c r="C201" s="1038"/>
      <c r="D201" s="656"/>
      <c r="E201" s="657"/>
      <c r="F201" s="658" t="s">
        <v>0</v>
      </c>
      <c r="G201" s="658" t="s">
        <v>0</v>
      </c>
      <c r="H201" s="658">
        <v>927</v>
      </c>
      <c r="I201" s="658" t="s">
        <v>0</v>
      </c>
      <c r="J201" s="515" t="s">
        <v>0</v>
      </c>
      <c r="K201" s="161"/>
    </row>
    <row r="202" spans="1:15" ht="14.25">
      <c r="A202" s="1013"/>
      <c r="B202" s="88">
        <v>3900</v>
      </c>
      <c r="C202" s="373" t="s">
        <v>574</v>
      </c>
      <c r="D202" s="154">
        <v>8254</v>
      </c>
      <c r="E202" s="154" t="s">
        <v>282</v>
      </c>
      <c r="F202" s="491" t="s">
        <v>0</v>
      </c>
      <c r="G202" s="127" t="s">
        <v>0</v>
      </c>
      <c r="H202" s="569">
        <v>927</v>
      </c>
      <c r="I202" s="655" t="s">
        <v>0</v>
      </c>
      <c r="J202" s="524" t="s">
        <v>0</v>
      </c>
      <c r="K202" s="149"/>
    </row>
    <row r="203" spans="1:15" ht="14.25">
      <c r="A203" s="1013"/>
      <c r="B203" s="894"/>
      <c r="C203" s="204" t="s">
        <v>252</v>
      </c>
      <c r="D203" s="154"/>
      <c r="E203" s="154"/>
      <c r="F203" s="491" t="s">
        <v>0</v>
      </c>
      <c r="G203" s="127" t="s">
        <v>0</v>
      </c>
      <c r="H203" s="127">
        <v>682</v>
      </c>
      <c r="I203" s="655" t="s">
        <v>0</v>
      </c>
      <c r="J203" s="524" t="s">
        <v>0</v>
      </c>
      <c r="K203" s="161"/>
    </row>
    <row r="204" spans="1:15" ht="14.25">
      <c r="A204" s="1013"/>
      <c r="B204" s="90"/>
      <c r="C204" s="204" t="s">
        <v>253</v>
      </c>
      <c r="D204" s="154"/>
      <c r="E204" s="154"/>
      <c r="F204" s="491" t="s">
        <v>0</v>
      </c>
      <c r="G204" s="659" t="s">
        <v>0</v>
      </c>
      <c r="H204" s="660">
        <v>235</v>
      </c>
      <c r="I204" s="655" t="s">
        <v>0</v>
      </c>
      <c r="J204" s="524" t="s">
        <v>0</v>
      </c>
      <c r="K204" s="161"/>
    </row>
    <row r="205" spans="1:15" ht="14.25">
      <c r="A205" s="1013"/>
      <c r="B205" s="92"/>
      <c r="C205" s="373" t="s">
        <v>575</v>
      </c>
      <c r="D205" s="151"/>
      <c r="E205" s="154"/>
      <c r="F205" s="491" t="s">
        <v>0</v>
      </c>
      <c r="G205" s="466" t="s">
        <v>0</v>
      </c>
      <c r="H205" s="650">
        <v>10</v>
      </c>
      <c r="I205" s="655" t="s">
        <v>0</v>
      </c>
      <c r="J205" s="524" t="s">
        <v>0</v>
      </c>
      <c r="K205" s="161"/>
    </row>
    <row r="206" spans="1:15" ht="14.25">
      <c r="A206" s="1013"/>
      <c r="B206" s="458" t="s">
        <v>118</v>
      </c>
      <c r="C206" s="661"/>
      <c r="D206" s="662"/>
      <c r="E206" s="662" t="s">
        <v>109</v>
      </c>
      <c r="F206" s="663">
        <v>29522</v>
      </c>
      <c r="G206" s="664">
        <v>26240</v>
      </c>
      <c r="H206" s="515">
        <v>36369</v>
      </c>
      <c r="I206" s="665">
        <f>I207+I208+I211+I215+I218</f>
        <v>30846</v>
      </c>
      <c r="J206" s="431">
        <f>J207+J208+J211+J215+J218</f>
        <v>28410</v>
      </c>
      <c r="K206" s="993">
        <f>J206-G206</f>
        <v>2170</v>
      </c>
      <c r="O206" t="s">
        <v>67</v>
      </c>
    </row>
    <row r="207" spans="1:15" ht="14.25">
      <c r="A207" s="1013"/>
      <c r="B207" s="92">
        <v>4329</v>
      </c>
      <c r="C207" s="499" t="s">
        <v>183</v>
      </c>
      <c r="D207" s="440" t="s">
        <v>119</v>
      </c>
      <c r="E207" s="440"/>
      <c r="F207" s="441">
        <v>176</v>
      </c>
      <c r="G207" s="441">
        <v>220</v>
      </c>
      <c r="H207" s="666">
        <v>280</v>
      </c>
      <c r="I207" s="491">
        <v>264</v>
      </c>
      <c r="J207" s="127">
        <v>220</v>
      </c>
      <c r="K207" s="500"/>
    </row>
    <row r="208" spans="1:15" ht="14.25">
      <c r="A208" s="1013"/>
      <c r="B208" s="88">
        <v>4339</v>
      </c>
      <c r="C208" s="465" t="s">
        <v>184</v>
      </c>
      <c r="D208" s="464"/>
      <c r="E208" s="464"/>
      <c r="F208" s="466">
        <v>963</v>
      </c>
      <c r="G208" s="466">
        <v>1000</v>
      </c>
      <c r="H208" s="549">
        <v>6490</v>
      </c>
      <c r="I208" s="127">
        <f>I209</f>
        <v>1000</v>
      </c>
      <c r="J208" s="127">
        <f>SUM(J209:J210)</f>
        <v>1000</v>
      </c>
      <c r="K208" s="149"/>
    </row>
    <row r="209" spans="1:14" ht="14.25">
      <c r="A209" s="1013"/>
      <c r="B209" s="90"/>
      <c r="C209" s="155" t="s">
        <v>286</v>
      </c>
      <c r="D209" s="154"/>
      <c r="E209" s="155"/>
      <c r="F209" s="127">
        <v>963</v>
      </c>
      <c r="G209" s="127">
        <v>1000</v>
      </c>
      <c r="H209" s="611">
        <v>992</v>
      </c>
      <c r="I209" s="127">
        <v>1000</v>
      </c>
      <c r="J209" s="127">
        <v>1000</v>
      </c>
      <c r="K209" s="500"/>
    </row>
    <row r="210" spans="1:14" ht="14.25">
      <c r="A210" s="1013"/>
      <c r="B210" s="92"/>
      <c r="C210" s="373" t="s">
        <v>576</v>
      </c>
      <c r="D210" s="167"/>
      <c r="E210" s="112"/>
      <c r="F210" s="112"/>
      <c r="G210" s="112"/>
      <c r="H210" s="611">
        <v>5498</v>
      </c>
      <c r="I210" s="473" t="s">
        <v>0</v>
      </c>
      <c r="J210" s="127" t="s">
        <v>0</v>
      </c>
      <c r="K210" s="500"/>
    </row>
    <row r="211" spans="1:14" ht="14.25">
      <c r="A211" s="1013"/>
      <c r="B211" s="88">
        <v>4345</v>
      </c>
      <c r="C211" s="155" t="s">
        <v>185</v>
      </c>
      <c r="D211" s="154"/>
      <c r="E211" s="155"/>
      <c r="F211" s="127">
        <v>26738</v>
      </c>
      <c r="G211" s="127">
        <v>23500</v>
      </c>
      <c r="H211" s="127">
        <v>27416</v>
      </c>
      <c r="I211" s="127">
        <f>I212</f>
        <v>27000</v>
      </c>
      <c r="J211" s="127">
        <f>J212</f>
        <v>25000</v>
      </c>
      <c r="K211" s="102"/>
    </row>
    <row r="212" spans="1:14" ht="14.25">
      <c r="A212" s="1013"/>
      <c r="B212" s="90"/>
      <c r="C212" s="532" t="s">
        <v>260</v>
      </c>
      <c r="D212" s="533" t="s">
        <v>0</v>
      </c>
      <c r="E212" s="533"/>
      <c r="F212" s="445">
        <v>26714</v>
      </c>
      <c r="G212" s="445">
        <v>23500</v>
      </c>
      <c r="H212" s="445">
        <v>26574</v>
      </c>
      <c r="I212" s="448">
        <v>27000</v>
      </c>
      <c r="J212" s="448">
        <v>25000</v>
      </c>
      <c r="K212" s="995">
        <f>J212-G212</f>
        <v>1500</v>
      </c>
    </row>
    <row r="213" spans="1:14" ht="14.25">
      <c r="A213" s="1013"/>
      <c r="B213" s="90"/>
      <c r="C213" s="499" t="s">
        <v>577</v>
      </c>
      <c r="D213" s="477" t="s">
        <v>0</v>
      </c>
      <c r="E213" s="527"/>
      <c r="F213" s="517"/>
      <c r="G213" s="517"/>
      <c r="H213" s="517">
        <v>1964</v>
      </c>
      <c r="I213" s="127"/>
      <c r="J213" s="127"/>
      <c r="K213" s="161"/>
    </row>
    <row r="214" spans="1:14" ht="14.25">
      <c r="A214" s="1013"/>
      <c r="B214" s="92"/>
      <c r="C214" s="499" t="s">
        <v>294</v>
      </c>
      <c r="D214" s="477" t="s">
        <v>0</v>
      </c>
      <c r="E214" s="527"/>
      <c r="F214" s="517">
        <v>24</v>
      </c>
      <c r="G214" s="517" t="s">
        <v>0</v>
      </c>
      <c r="H214" s="517">
        <v>842</v>
      </c>
      <c r="I214" s="127" t="s">
        <v>0</v>
      </c>
      <c r="J214" s="127" t="s">
        <v>0</v>
      </c>
      <c r="K214" s="161"/>
    </row>
    <row r="215" spans="1:14" ht="14.25">
      <c r="A215" s="1013"/>
      <c r="B215" s="88">
        <v>4359</v>
      </c>
      <c r="C215" s="439" t="s">
        <v>186</v>
      </c>
      <c r="D215" s="440" t="s">
        <v>82</v>
      </c>
      <c r="E215" s="543"/>
      <c r="F215" s="454">
        <v>1254</v>
      </c>
      <c r="G215" s="454">
        <v>1270</v>
      </c>
      <c r="H215" s="549">
        <v>1805</v>
      </c>
      <c r="I215" s="454">
        <f>SUM(I216:I217)</f>
        <v>2402</v>
      </c>
      <c r="J215" s="460">
        <f>SUM(J216:J217)</f>
        <v>2070</v>
      </c>
      <c r="K215" s="149"/>
    </row>
    <row r="216" spans="1:14" ht="14.25">
      <c r="A216" s="1013"/>
      <c r="B216" s="92"/>
      <c r="C216" s="439" t="s">
        <v>287</v>
      </c>
      <c r="D216" s="440" t="s">
        <v>120</v>
      </c>
      <c r="E216" s="440"/>
      <c r="F216" s="454">
        <v>1220</v>
      </c>
      <c r="G216" s="454">
        <v>1200</v>
      </c>
      <c r="H216" s="549">
        <v>1775</v>
      </c>
      <c r="I216" s="544">
        <v>2302</v>
      </c>
      <c r="J216" s="127">
        <v>2000</v>
      </c>
      <c r="K216" s="995">
        <f>J216-G216</f>
        <v>800</v>
      </c>
    </row>
    <row r="217" spans="1:14" ht="14.25">
      <c r="A217" s="1013">
        <v>14</v>
      </c>
      <c r="B217" s="92"/>
      <c r="C217" s="629" t="s">
        <v>261</v>
      </c>
      <c r="D217" s="628">
        <v>6010.6243999999997</v>
      </c>
      <c r="E217" s="440"/>
      <c r="F217" s="454">
        <v>34</v>
      </c>
      <c r="G217" s="454">
        <v>70</v>
      </c>
      <c r="H217" s="611">
        <v>30</v>
      </c>
      <c r="I217" s="544">
        <v>100</v>
      </c>
      <c r="J217" s="127">
        <v>70</v>
      </c>
      <c r="K217" s="161"/>
    </row>
    <row r="218" spans="1:14" ht="14.25">
      <c r="A218" s="1013"/>
      <c r="B218" s="88">
        <v>4399</v>
      </c>
      <c r="C218" s="485" t="s">
        <v>320</v>
      </c>
      <c r="D218" s="667" t="s">
        <v>0</v>
      </c>
      <c r="E218" s="486"/>
      <c r="F218" s="520">
        <v>391</v>
      </c>
      <c r="G218" s="520">
        <v>250</v>
      </c>
      <c r="H218" s="668">
        <v>378</v>
      </c>
      <c r="I218" s="520">
        <f>I219</f>
        <v>180</v>
      </c>
      <c r="J218" s="127">
        <f>SUM(J219:J221)</f>
        <v>120</v>
      </c>
      <c r="K218" s="161"/>
    </row>
    <row r="219" spans="1:14" ht="14.25">
      <c r="A219" s="1013"/>
      <c r="B219" s="90"/>
      <c r="C219" s="485" t="s">
        <v>187</v>
      </c>
      <c r="D219" s="154" t="s">
        <v>0</v>
      </c>
      <c r="E219" s="154"/>
      <c r="F219" s="127">
        <v>8</v>
      </c>
      <c r="G219" s="127">
        <v>50</v>
      </c>
      <c r="H219" s="611">
        <v>50</v>
      </c>
      <c r="I219" s="669">
        <v>180</v>
      </c>
      <c r="J219" s="127">
        <v>120</v>
      </c>
      <c r="K219" s="161"/>
      <c r="N219" t="s">
        <v>67</v>
      </c>
    </row>
    <row r="220" spans="1:14" ht="14.25">
      <c r="A220" s="1013"/>
      <c r="B220" s="90"/>
      <c r="C220" s="373" t="s">
        <v>321</v>
      </c>
      <c r="D220" s="154" t="s">
        <v>0</v>
      </c>
      <c r="E220" s="154"/>
      <c r="F220" s="127">
        <v>383</v>
      </c>
      <c r="G220" s="127">
        <v>0</v>
      </c>
      <c r="H220" s="521"/>
      <c r="I220" s="670" t="s">
        <v>0</v>
      </c>
      <c r="J220" s="127" t="s">
        <v>0</v>
      </c>
      <c r="K220" s="161"/>
    </row>
    <row r="221" spans="1:14" ht="14.25">
      <c r="A221" s="1013"/>
      <c r="B221" s="92"/>
      <c r="C221" s="155" t="s">
        <v>509</v>
      </c>
      <c r="D221" s="671"/>
      <c r="E221" s="154"/>
      <c r="F221" s="672"/>
      <c r="G221" s="149">
        <v>200</v>
      </c>
      <c r="H221" s="672">
        <v>328</v>
      </c>
      <c r="I221" s="673" t="s">
        <v>0</v>
      </c>
      <c r="J221" s="524"/>
      <c r="K221" s="161"/>
    </row>
    <row r="222" spans="1:14" ht="12" customHeight="1">
      <c r="A222" s="1013"/>
      <c r="B222" s="608" t="s">
        <v>121</v>
      </c>
      <c r="C222" s="450"/>
      <c r="D222" s="674"/>
      <c r="E222" s="675"/>
      <c r="F222" s="430">
        <v>8693</v>
      </c>
      <c r="G222" s="430">
        <v>302</v>
      </c>
      <c r="H222" s="606">
        <v>482</v>
      </c>
      <c r="I222" s="606">
        <f>SUM(I229:I232)</f>
        <v>400</v>
      </c>
      <c r="J222" s="676">
        <f>SUM(J223:J232)</f>
        <v>280</v>
      </c>
      <c r="K222" s="1002">
        <f>J222-G222</f>
        <v>-22</v>
      </c>
    </row>
    <row r="223" spans="1:14" ht="14.25">
      <c r="A223" s="1013"/>
      <c r="B223" s="408">
        <v>5212</v>
      </c>
      <c r="C223" s="485" t="s">
        <v>188</v>
      </c>
      <c r="D223" s="154"/>
      <c r="E223" s="154" t="s">
        <v>281</v>
      </c>
      <c r="F223" s="127">
        <v>53</v>
      </c>
      <c r="G223" s="127">
        <v>50</v>
      </c>
      <c r="H223" s="611">
        <v>0</v>
      </c>
      <c r="I223" s="669" t="s">
        <v>0</v>
      </c>
      <c r="J223" s="127" t="s">
        <v>0</v>
      </c>
      <c r="K223" s="161"/>
    </row>
    <row r="224" spans="1:14" ht="14.25">
      <c r="A224" s="1013"/>
      <c r="B224" s="408">
        <v>5269</v>
      </c>
      <c r="C224" s="485" t="s">
        <v>303</v>
      </c>
      <c r="D224" s="154">
        <v>5888</v>
      </c>
      <c r="E224" s="154" t="s">
        <v>281</v>
      </c>
      <c r="F224" s="127">
        <v>834</v>
      </c>
      <c r="G224" s="127">
        <v>0</v>
      </c>
      <c r="H224" s="611">
        <v>0</v>
      </c>
      <c r="I224" s="669" t="s">
        <v>0</v>
      </c>
      <c r="J224" s="127" t="s">
        <v>0</v>
      </c>
      <c r="K224" s="161"/>
    </row>
    <row r="225" spans="1:15" ht="14.25">
      <c r="A225" s="1013"/>
      <c r="B225" s="408">
        <v>5272</v>
      </c>
      <c r="C225" s="485" t="s">
        <v>189</v>
      </c>
      <c r="D225" s="154"/>
      <c r="E225" s="154" t="s">
        <v>281</v>
      </c>
      <c r="F225" s="127">
        <v>0</v>
      </c>
      <c r="G225" s="127">
        <v>30</v>
      </c>
      <c r="H225" s="611">
        <v>0</v>
      </c>
      <c r="I225" s="669" t="s">
        <v>0</v>
      </c>
      <c r="J225" s="127" t="s">
        <v>0</v>
      </c>
      <c r="K225" s="161"/>
    </row>
    <row r="226" spans="1:15" ht="14.25">
      <c r="A226" s="1013"/>
      <c r="B226" s="408">
        <v>5273</v>
      </c>
      <c r="C226" s="485" t="s">
        <v>190</v>
      </c>
      <c r="D226" s="154"/>
      <c r="E226" s="154" t="s">
        <v>281</v>
      </c>
      <c r="F226" s="127">
        <v>16</v>
      </c>
      <c r="G226" s="127">
        <v>50</v>
      </c>
      <c r="H226" s="611">
        <v>0</v>
      </c>
      <c r="I226" s="669" t="s">
        <v>0</v>
      </c>
      <c r="J226" s="127" t="s">
        <v>0</v>
      </c>
      <c r="K226" s="161"/>
    </row>
    <row r="227" spans="1:15" ht="14.25">
      <c r="A227" s="1013"/>
      <c r="B227" s="408">
        <v>5279</v>
      </c>
      <c r="C227" s="485" t="s">
        <v>191</v>
      </c>
      <c r="D227" s="154"/>
      <c r="E227" s="154" t="s">
        <v>281</v>
      </c>
      <c r="F227" s="127">
        <v>199</v>
      </c>
      <c r="G227" s="127">
        <v>172</v>
      </c>
      <c r="H227" s="742">
        <v>0</v>
      </c>
      <c r="I227" s="669" t="s">
        <v>0</v>
      </c>
      <c r="J227" s="127" t="s">
        <v>0</v>
      </c>
      <c r="K227" s="161"/>
    </row>
    <row r="228" spans="1:15" ht="14.25">
      <c r="A228" s="1013"/>
      <c r="B228" s="408">
        <v>5299</v>
      </c>
      <c r="C228" s="485" t="s">
        <v>309</v>
      </c>
      <c r="D228" s="154">
        <v>5888</v>
      </c>
      <c r="E228" s="154" t="s">
        <v>281</v>
      </c>
      <c r="F228" s="127">
        <v>7591</v>
      </c>
      <c r="G228" s="127">
        <v>0</v>
      </c>
      <c r="H228" s="666">
        <v>0</v>
      </c>
      <c r="I228" s="669" t="s">
        <v>0</v>
      </c>
      <c r="J228" s="127" t="s">
        <v>0</v>
      </c>
      <c r="K228" s="161"/>
    </row>
    <row r="229" spans="1:15" ht="14.25">
      <c r="A229" s="1013"/>
      <c r="B229" s="408">
        <v>5212</v>
      </c>
      <c r="C229" s="485" t="s">
        <v>188</v>
      </c>
      <c r="D229" s="154" t="s">
        <v>0</v>
      </c>
      <c r="E229" s="154" t="s">
        <v>114</v>
      </c>
      <c r="F229" s="127"/>
      <c r="G229" s="127"/>
      <c r="H229" s="611">
        <v>50</v>
      </c>
      <c r="I229" s="669">
        <v>100</v>
      </c>
      <c r="J229" s="127">
        <v>50</v>
      </c>
      <c r="K229" s="149"/>
    </row>
    <row r="230" spans="1:15" ht="14.25">
      <c r="A230" s="1013"/>
      <c r="B230" s="408">
        <v>5272</v>
      </c>
      <c r="C230" s="485" t="s">
        <v>189</v>
      </c>
      <c r="D230" s="154" t="s">
        <v>82</v>
      </c>
      <c r="E230" s="154" t="s">
        <v>114</v>
      </c>
      <c r="F230" s="127"/>
      <c r="G230" s="127"/>
      <c r="H230" s="611">
        <v>30</v>
      </c>
      <c r="I230" s="669">
        <v>50</v>
      </c>
      <c r="J230" s="127">
        <v>30</v>
      </c>
      <c r="K230" s="161"/>
    </row>
    <row r="231" spans="1:15" ht="14.25">
      <c r="A231" s="1013"/>
      <c r="B231" s="408">
        <v>5273</v>
      </c>
      <c r="C231" s="485" t="s">
        <v>190</v>
      </c>
      <c r="D231" s="154" t="s">
        <v>82</v>
      </c>
      <c r="E231" s="154" t="s">
        <v>114</v>
      </c>
      <c r="F231" s="127"/>
      <c r="G231" s="127"/>
      <c r="H231" s="611">
        <v>50</v>
      </c>
      <c r="I231" s="669">
        <v>100</v>
      </c>
      <c r="J231" s="127">
        <v>50</v>
      </c>
      <c r="K231" s="161"/>
    </row>
    <row r="232" spans="1:15" ht="14.25">
      <c r="A232" s="1013"/>
      <c r="B232" s="408">
        <v>5279</v>
      </c>
      <c r="C232" s="485" t="s">
        <v>191</v>
      </c>
      <c r="D232" s="154" t="s">
        <v>0</v>
      </c>
      <c r="E232" s="154" t="s">
        <v>114</v>
      </c>
      <c r="F232" s="127"/>
      <c r="G232" s="127"/>
      <c r="H232" s="127">
        <v>352</v>
      </c>
      <c r="I232" s="669">
        <v>150</v>
      </c>
      <c r="J232" s="127">
        <v>150</v>
      </c>
      <c r="K232" s="161"/>
    </row>
    <row r="233" spans="1:15" ht="14.25">
      <c r="A233" s="1013"/>
      <c r="B233" s="458" t="s">
        <v>122</v>
      </c>
      <c r="C233" s="494"/>
      <c r="D233" s="677"/>
      <c r="E233" s="605"/>
      <c r="F233" s="678">
        <v>28854</v>
      </c>
      <c r="G233" s="430">
        <v>29011</v>
      </c>
      <c r="H233" s="678">
        <v>30137</v>
      </c>
      <c r="I233" s="679">
        <f>I234</f>
        <v>32161</v>
      </c>
      <c r="J233" s="515">
        <f>J234</f>
        <v>32161</v>
      </c>
      <c r="K233" s="149"/>
    </row>
    <row r="234" spans="1:15" ht="14.25">
      <c r="A234" s="1013"/>
      <c r="B234" s="453">
        <v>5311</v>
      </c>
      <c r="C234" s="499" t="s">
        <v>192</v>
      </c>
      <c r="D234" s="477"/>
      <c r="E234" s="477"/>
      <c r="F234" s="435">
        <v>28854</v>
      </c>
      <c r="G234" s="435">
        <v>29011</v>
      </c>
      <c r="H234" s="435">
        <v>30137</v>
      </c>
      <c r="I234" s="435">
        <f>SUM(I235:I239)</f>
        <v>32161</v>
      </c>
      <c r="J234" s="127">
        <f>SUM(J235:J239)</f>
        <v>32161</v>
      </c>
      <c r="K234" s="1002">
        <f>J234-G234</f>
        <v>3150</v>
      </c>
    </row>
    <row r="235" spans="1:15" ht="14.25">
      <c r="A235" s="1013"/>
      <c r="B235" s="90"/>
      <c r="C235" s="439" t="s">
        <v>113</v>
      </c>
      <c r="D235" s="440">
        <v>5231</v>
      </c>
      <c r="E235" s="543" t="s">
        <v>33</v>
      </c>
      <c r="F235" s="127">
        <v>2536</v>
      </c>
      <c r="G235" s="544">
        <v>3350</v>
      </c>
      <c r="H235" s="454">
        <v>3350</v>
      </c>
      <c r="I235" s="584">
        <v>3500</v>
      </c>
      <c r="J235" s="127">
        <v>3500</v>
      </c>
      <c r="K235" s="108"/>
      <c r="O235" t="s">
        <v>67</v>
      </c>
    </row>
    <row r="236" spans="1:15" ht="14.25">
      <c r="A236" s="1013"/>
      <c r="B236" s="90"/>
      <c r="C236" s="465" t="s">
        <v>115</v>
      </c>
      <c r="D236" s="464" t="s">
        <v>82</v>
      </c>
      <c r="E236" s="471" t="s">
        <v>282</v>
      </c>
      <c r="F236" s="127">
        <v>1656</v>
      </c>
      <c r="G236" s="607" t="s">
        <v>0</v>
      </c>
      <c r="H236" s="466" t="s">
        <v>0</v>
      </c>
      <c r="I236" s="584" t="s">
        <v>0</v>
      </c>
      <c r="J236" s="127" t="s">
        <v>0</v>
      </c>
      <c r="K236" s="108"/>
    </row>
    <row r="237" spans="1:15" ht="14.25">
      <c r="A237" s="1013"/>
      <c r="B237" s="90"/>
      <c r="C237" s="485" t="s">
        <v>262</v>
      </c>
      <c r="D237" s="486" t="s">
        <v>82</v>
      </c>
      <c r="E237" s="529" t="s">
        <v>282</v>
      </c>
      <c r="F237" s="127">
        <v>564</v>
      </c>
      <c r="G237" s="530" t="s">
        <v>0</v>
      </c>
      <c r="H237" s="520" t="s">
        <v>0</v>
      </c>
      <c r="I237" s="584" t="s">
        <v>0</v>
      </c>
      <c r="J237" s="127" t="s">
        <v>0</v>
      </c>
      <c r="K237" s="108"/>
    </row>
    <row r="238" spans="1:15" ht="14.25">
      <c r="A238" s="1013"/>
      <c r="B238" s="90"/>
      <c r="C238" s="680" t="s">
        <v>115</v>
      </c>
      <c r="D238" s="681" t="s">
        <v>325</v>
      </c>
      <c r="E238" s="682" t="s">
        <v>33</v>
      </c>
      <c r="F238" s="128">
        <v>17976</v>
      </c>
      <c r="G238" s="683">
        <v>19150</v>
      </c>
      <c r="H238" s="466">
        <v>19990</v>
      </c>
      <c r="I238" s="684">
        <v>21389</v>
      </c>
      <c r="J238" s="127">
        <v>21389</v>
      </c>
      <c r="K238" s="995">
        <f>J238-G238</f>
        <v>2239</v>
      </c>
      <c r="N238" s="3"/>
    </row>
    <row r="239" spans="1:15" ht="14.25">
      <c r="A239" s="1013"/>
      <c r="B239" s="87"/>
      <c r="C239" s="685" t="s">
        <v>262</v>
      </c>
      <c r="D239" s="425" t="s">
        <v>325</v>
      </c>
      <c r="E239" s="686" t="s">
        <v>33</v>
      </c>
      <c r="F239" s="128">
        <v>6122</v>
      </c>
      <c r="G239" s="687">
        <v>6511</v>
      </c>
      <c r="H239" s="520">
        <v>6797</v>
      </c>
      <c r="I239" s="684">
        <v>7272</v>
      </c>
      <c r="J239" s="127">
        <v>7272</v>
      </c>
      <c r="K239" s="995">
        <f>J239-G239</f>
        <v>761</v>
      </c>
    </row>
    <row r="240" spans="1:15" ht="14.25">
      <c r="A240" s="1013"/>
      <c r="B240" s="688" t="s">
        <v>123</v>
      </c>
      <c r="C240" s="494"/>
      <c r="D240" s="689"/>
      <c r="E240" s="428"/>
      <c r="F240" s="429">
        <v>3888</v>
      </c>
      <c r="G240" s="429">
        <v>2550</v>
      </c>
      <c r="H240" s="429">
        <v>4910</v>
      </c>
      <c r="I240" s="690">
        <f>I246+I263</f>
        <v>5280</v>
      </c>
      <c r="J240" s="431">
        <f>J241</f>
        <v>4430</v>
      </c>
      <c r="K240" s="993">
        <f>J240-G240</f>
        <v>1880</v>
      </c>
    </row>
    <row r="241" spans="1:13" ht="14.25">
      <c r="A241" s="1013"/>
      <c r="B241" s="88">
        <v>5512</v>
      </c>
      <c r="C241" s="691" t="s">
        <v>193</v>
      </c>
      <c r="D241" s="692"/>
      <c r="E241" s="505"/>
      <c r="F241" s="526">
        <v>3888</v>
      </c>
      <c r="G241" s="526">
        <v>2550</v>
      </c>
      <c r="H241" s="526">
        <v>4910</v>
      </c>
      <c r="I241" s="526">
        <f>I246+I263</f>
        <v>5280</v>
      </c>
      <c r="J241" s="127">
        <f>J246+J263</f>
        <v>4430</v>
      </c>
      <c r="K241" s="149"/>
    </row>
    <row r="242" spans="1:13" ht="14.25">
      <c r="A242" s="1013"/>
      <c r="B242" s="90"/>
      <c r="C242" s="439" t="s">
        <v>263</v>
      </c>
      <c r="D242" s="464" t="s">
        <v>352</v>
      </c>
      <c r="E242" s="440" t="s">
        <v>281</v>
      </c>
      <c r="F242" s="454">
        <v>3732</v>
      </c>
      <c r="G242" s="454">
        <v>2100</v>
      </c>
      <c r="H242" s="454">
        <v>0</v>
      </c>
      <c r="I242" s="206" t="s">
        <v>0</v>
      </c>
      <c r="J242" s="127" t="s">
        <v>0</v>
      </c>
      <c r="K242" s="161"/>
    </row>
    <row r="243" spans="1:13" ht="14.25">
      <c r="A243" s="1013"/>
      <c r="B243" s="894"/>
      <c r="C243" s="439" t="s">
        <v>642</v>
      </c>
      <c r="D243" s="464"/>
      <c r="E243" s="440"/>
      <c r="F243" s="454"/>
      <c r="G243" s="454"/>
      <c r="H243" s="454"/>
      <c r="I243" s="206"/>
      <c r="J243" s="127"/>
      <c r="K243" s="161"/>
    </row>
    <row r="244" spans="1:13" ht="14.25">
      <c r="A244" s="1013"/>
      <c r="B244" s="894"/>
      <c r="C244" s="439" t="s">
        <v>643</v>
      </c>
      <c r="D244" s="464"/>
      <c r="E244" s="440"/>
      <c r="F244" s="454">
        <f>F242-F245</f>
        <v>3097</v>
      </c>
      <c r="G244" s="454">
        <f>G242-G245</f>
        <v>2035</v>
      </c>
      <c r="H244" s="454">
        <v>0</v>
      </c>
      <c r="I244" s="206" t="s">
        <v>0</v>
      </c>
      <c r="J244" s="127" t="s">
        <v>0</v>
      </c>
      <c r="K244" s="161"/>
    </row>
    <row r="245" spans="1:13" ht="14.25">
      <c r="A245" s="1013"/>
      <c r="B245" s="90"/>
      <c r="C245" s="439" t="s">
        <v>644</v>
      </c>
      <c r="D245" s="464">
        <v>8206</v>
      </c>
      <c r="E245" s="440"/>
      <c r="F245" s="454">
        <v>635</v>
      </c>
      <c r="G245" s="454">
        <v>65</v>
      </c>
      <c r="H245" s="454">
        <v>0</v>
      </c>
      <c r="I245" s="206" t="s">
        <v>0</v>
      </c>
      <c r="J245" s="127" t="s">
        <v>0</v>
      </c>
      <c r="K245" s="161"/>
      <c r="M245" s="3"/>
    </row>
    <row r="246" spans="1:13" ht="14.25">
      <c r="A246" s="1013"/>
      <c r="B246" s="90"/>
      <c r="C246" s="373" t="s">
        <v>263</v>
      </c>
      <c r="D246" s="693"/>
      <c r="E246" s="693" t="s">
        <v>114</v>
      </c>
      <c r="F246" s="154"/>
      <c r="G246" s="576"/>
      <c r="H246" s="694">
        <v>4460</v>
      </c>
      <c r="I246" s="695">
        <f>I247+I251+I255+I259</f>
        <v>3630</v>
      </c>
      <c r="J246" s="127">
        <f>J247+J251+J255+J259</f>
        <v>3630</v>
      </c>
      <c r="K246" s="161"/>
    </row>
    <row r="247" spans="1:13" ht="14.25">
      <c r="A247" s="1013"/>
      <c r="B247" s="90"/>
      <c r="C247" s="373" t="s">
        <v>498</v>
      </c>
      <c r="D247" s="154"/>
      <c r="E247" s="154"/>
      <c r="F247" s="154"/>
      <c r="G247" s="696"/>
      <c r="H247" s="127">
        <v>2555</v>
      </c>
      <c r="I247" s="142">
        <v>1900</v>
      </c>
      <c r="J247" s="524">
        <v>1900</v>
      </c>
      <c r="K247" s="161"/>
    </row>
    <row r="248" spans="1:13" ht="14.25">
      <c r="A248" s="1013"/>
      <c r="B248" s="894"/>
      <c r="C248" s="373" t="s">
        <v>645</v>
      </c>
      <c r="D248" s="154"/>
      <c r="E248" s="154"/>
      <c r="F248" s="154"/>
      <c r="G248" s="545"/>
      <c r="H248" s="127"/>
      <c r="I248" s="142"/>
      <c r="J248" s="524"/>
      <c r="K248" s="161"/>
    </row>
    <row r="249" spans="1:13" ht="14.25">
      <c r="A249" s="1013"/>
      <c r="B249" s="894"/>
      <c r="C249" s="373" t="s">
        <v>646</v>
      </c>
      <c r="D249" s="154"/>
      <c r="E249" s="154"/>
      <c r="F249" s="154"/>
      <c r="G249" s="545"/>
      <c r="H249" s="127">
        <f>H247-H250</f>
        <v>1921</v>
      </c>
      <c r="I249" s="142">
        <v>1900</v>
      </c>
      <c r="J249" s="524">
        <v>1900</v>
      </c>
      <c r="K249" s="161"/>
    </row>
    <row r="250" spans="1:13" ht="14.25">
      <c r="A250" s="1013"/>
      <c r="B250" s="90"/>
      <c r="C250" s="373" t="s">
        <v>647</v>
      </c>
      <c r="D250" s="154"/>
      <c r="E250" s="154"/>
      <c r="F250" s="154"/>
      <c r="G250" s="549"/>
      <c r="H250" s="127">
        <v>634</v>
      </c>
      <c r="I250" s="142" t="s">
        <v>0</v>
      </c>
      <c r="J250" s="524" t="s">
        <v>0</v>
      </c>
      <c r="K250" s="161"/>
    </row>
    <row r="251" spans="1:13" ht="14.25">
      <c r="A251" s="1013"/>
      <c r="B251" s="90"/>
      <c r="C251" s="373" t="s">
        <v>499</v>
      </c>
      <c r="D251" s="154"/>
      <c r="E251" s="154"/>
      <c r="F251" s="154"/>
      <c r="G251" s="549"/>
      <c r="H251" s="127">
        <v>1428</v>
      </c>
      <c r="I251" s="142">
        <v>1418</v>
      </c>
      <c r="J251" s="524">
        <v>1418</v>
      </c>
      <c r="K251" s="161"/>
    </row>
    <row r="252" spans="1:13" ht="14.25">
      <c r="A252" s="1013"/>
      <c r="B252" s="894"/>
      <c r="C252" s="373" t="s">
        <v>645</v>
      </c>
      <c r="D252" s="154"/>
      <c r="E252" s="89"/>
      <c r="F252" s="89"/>
      <c r="G252" s="611"/>
      <c r="H252" s="127"/>
      <c r="I252" s="142"/>
      <c r="J252" s="524"/>
      <c r="K252" s="161"/>
    </row>
    <row r="253" spans="1:13" ht="14.25">
      <c r="A253" s="1013"/>
      <c r="B253" s="894"/>
      <c r="C253" s="373" t="s">
        <v>648</v>
      </c>
      <c r="D253" s="154"/>
      <c r="E253" s="89"/>
      <c r="F253" s="89"/>
      <c r="G253" s="611"/>
      <c r="H253" s="127">
        <f>H251-H254</f>
        <v>1345</v>
      </c>
      <c r="I253" s="142">
        <v>1418</v>
      </c>
      <c r="J253" s="524">
        <v>1418</v>
      </c>
      <c r="K253" s="161"/>
    </row>
    <row r="254" spans="1:13" ht="14.25">
      <c r="A254" s="1013"/>
      <c r="B254" s="90"/>
      <c r="C254" s="373" t="s">
        <v>647</v>
      </c>
      <c r="D254" s="154"/>
      <c r="E254" s="89"/>
      <c r="F254" s="89"/>
      <c r="G254" s="611"/>
      <c r="H254" s="127">
        <v>83</v>
      </c>
      <c r="I254" s="142" t="s">
        <v>0</v>
      </c>
      <c r="J254" s="524" t="s">
        <v>0</v>
      </c>
      <c r="K254" s="161"/>
    </row>
    <row r="255" spans="1:13" ht="14.25">
      <c r="A255" s="1013"/>
      <c r="B255" s="90"/>
      <c r="C255" s="373" t="s">
        <v>500</v>
      </c>
      <c r="D255" s="523"/>
      <c r="E255" s="154"/>
      <c r="F255" s="154"/>
      <c r="G255" s="127"/>
      <c r="H255" s="127">
        <v>257</v>
      </c>
      <c r="I255" s="142">
        <v>229</v>
      </c>
      <c r="J255" s="524">
        <v>229</v>
      </c>
      <c r="K255" s="161"/>
    </row>
    <row r="256" spans="1:13" ht="14.25">
      <c r="A256" s="1013"/>
      <c r="B256" s="894"/>
      <c r="C256" s="373" t="s">
        <v>645</v>
      </c>
      <c r="D256" s="523"/>
      <c r="E256" s="154"/>
      <c r="F256" s="154"/>
      <c r="G256" s="127"/>
      <c r="H256" s="127"/>
      <c r="I256" s="142"/>
      <c r="J256" s="524"/>
      <c r="K256" s="161"/>
    </row>
    <row r="257" spans="1:11" ht="14.25">
      <c r="A257" s="1013"/>
      <c r="B257" s="894"/>
      <c r="C257" s="373" t="s">
        <v>649</v>
      </c>
      <c r="D257" s="523"/>
      <c r="E257" s="154"/>
      <c r="F257" s="154"/>
      <c r="G257" s="127"/>
      <c r="H257" s="127">
        <f>H255-H258</f>
        <v>229</v>
      </c>
      <c r="I257" s="142">
        <v>229</v>
      </c>
      <c r="J257" s="524">
        <v>229</v>
      </c>
      <c r="K257" s="161"/>
    </row>
    <row r="258" spans="1:11" ht="14.25">
      <c r="A258" s="1013"/>
      <c r="B258" s="90"/>
      <c r="C258" s="373" t="s">
        <v>647</v>
      </c>
      <c r="D258" s="154"/>
      <c r="E258" s="154"/>
      <c r="F258" s="154"/>
      <c r="G258" s="127"/>
      <c r="H258" s="127">
        <v>28</v>
      </c>
      <c r="I258" s="142" t="s">
        <v>0</v>
      </c>
      <c r="J258" s="524" t="s">
        <v>0</v>
      </c>
      <c r="K258" s="161"/>
    </row>
    <row r="259" spans="1:11" ht="14.25">
      <c r="A259" s="1013"/>
      <c r="B259" s="92"/>
      <c r="C259" s="373" t="s">
        <v>501</v>
      </c>
      <c r="D259" s="151"/>
      <c r="E259" s="697"/>
      <c r="F259" s="154"/>
      <c r="G259" s="127"/>
      <c r="H259" s="127">
        <v>220</v>
      </c>
      <c r="I259" s="142">
        <v>83</v>
      </c>
      <c r="J259" s="524">
        <v>83</v>
      </c>
      <c r="K259" s="161"/>
    </row>
    <row r="260" spans="1:11" ht="14.25">
      <c r="A260" s="1013">
        <v>15</v>
      </c>
      <c r="B260" s="894"/>
      <c r="C260" s="373" t="s">
        <v>645</v>
      </c>
      <c r="D260" s="151"/>
      <c r="E260" s="697"/>
      <c r="F260" s="154"/>
      <c r="G260" s="127"/>
      <c r="H260" s="127"/>
      <c r="I260" s="142"/>
      <c r="J260" s="524"/>
      <c r="K260" s="161"/>
    </row>
    <row r="261" spans="1:11" ht="14.25">
      <c r="A261" s="1013"/>
      <c r="B261" s="894"/>
      <c r="C261" s="373" t="s">
        <v>650</v>
      </c>
      <c r="D261" s="151"/>
      <c r="E261" s="697"/>
      <c r="F261" s="154"/>
      <c r="G261" s="127"/>
      <c r="H261" s="127">
        <f>H259-H262</f>
        <v>89</v>
      </c>
      <c r="I261" s="142">
        <v>83</v>
      </c>
      <c r="J261" s="524">
        <v>83</v>
      </c>
      <c r="K261" s="161"/>
    </row>
    <row r="262" spans="1:11" ht="14.25">
      <c r="A262" s="1013"/>
      <c r="B262" s="90"/>
      <c r="C262" s="373" t="s">
        <v>647</v>
      </c>
      <c r="D262" s="154"/>
      <c r="E262" s="154"/>
      <c r="F262" s="154"/>
      <c r="G262" s="127"/>
      <c r="H262" s="127">
        <v>131</v>
      </c>
      <c r="I262" s="142" t="s">
        <v>0</v>
      </c>
      <c r="J262" s="127" t="s">
        <v>0</v>
      </c>
      <c r="K262" s="161"/>
    </row>
    <row r="263" spans="1:11" ht="14.25">
      <c r="A263" s="1013"/>
      <c r="B263" s="92"/>
      <c r="C263" s="485" t="s">
        <v>264</v>
      </c>
      <c r="D263" s="698" t="s">
        <v>0</v>
      </c>
      <c r="E263" s="698" t="s">
        <v>35</v>
      </c>
      <c r="F263" s="694">
        <v>156</v>
      </c>
      <c r="G263" s="694">
        <v>450</v>
      </c>
      <c r="H263" s="694">
        <v>450</v>
      </c>
      <c r="I263" s="695">
        <v>1650</v>
      </c>
      <c r="J263" s="519">
        <v>800</v>
      </c>
      <c r="K263" s="995">
        <f>J263-G263</f>
        <v>350</v>
      </c>
    </row>
    <row r="264" spans="1:11" ht="14.25">
      <c r="A264" s="1013"/>
      <c r="B264" s="608" t="s">
        <v>124</v>
      </c>
      <c r="C264" s="699"/>
      <c r="D264" s="700"/>
      <c r="E264" s="701"/>
      <c r="F264" s="702">
        <v>160232</v>
      </c>
      <c r="G264" s="702">
        <v>153976</v>
      </c>
      <c r="H264" s="702">
        <v>168066</v>
      </c>
      <c r="I264" s="702">
        <f>I265+I289</f>
        <v>159850</v>
      </c>
      <c r="J264" s="431">
        <f>J265+J289</f>
        <v>158810</v>
      </c>
      <c r="K264" s="993">
        <f>J264-G264</f>
        <v>4834</v>
      </c>
    </row>
    <row r="265" spans="1:11" ht="14.25">
      <c r="A265" s="1013"/>
      <c r="B265" s="88">
        <v>6112</v>
      </c>
      <c r="C265" s="574" t="s">
        <v>194</v>
      </c>
      <c r="D265" s="571"/>
      <c r="E265" s="571" t="s">
        <v>282</v>
      </c>
      <c r="F265" s="572">
        <v>5274</v>
      </c>
      <c r="G265" s="572">
        <v>6819</v>
      </c>
      <c r="H265" s="572">
        <v>6897</v>
      </c>
      <c r="I265" s="572">
        <f>I266+I269+I270</f>
        <v>5985</v>
      </c>
      <c r="J265" s="127">
        <f>J266+J269+J270</f>
        <v>5985</v>
      </c>
      <c r="K265" s="995">
        <f>J265-G265</f>
        <v>-834</v>
      </c>
    </row>
    <row r="266" spans="1:11" ht="14.25">
      <c r="A266" s="1013"/>
      <c r="B266" s="90"/>
      <c r="C266" s="499" t="s">
        <v>113</v>
      </c>
      <c r="D266" s="477" t="s">
        <v>82</v>
      </c>
      <c r="E266" s="477"/>
      <c r="F266" s="478">
        <v>126</v>
      </c>
      <c r="G266" s="478">
        <v>90</v>
      </c>
      <c r="H266" s="478">
        <v>168</v>
      </c>
      <c r="I266" s="703">
        <v>90</v>
      </c>
      <c r="J266" s="127">
        <v>90</v>
      </c>
      <c r="K266" s="149"/>
    </row>
    <row r="267" spans="1:11" ht="14.25">
      <c r="A267" s="1013"/>
      <c r="B267" s="90"/>
      <c r="C267" s="439" t="s">
        <v>295</v>
      </c>
      <c r="D267" s="440"/>
      <c r="E267" s="440"/>
      <c r="F267" s="441"/>
      <c r="G267" s="441"/>
      <c r="H267" s="441"/>
      <c r="I267" s="213"/>
      <c r="J267" s="127"/>
      <c r="K267" s="108"/>
    </row>
    <row r="268" spans="1:11" ht="14.25">
      <c r="A268" s="1013"/>
      <c r="B268" s="90"/>
      <c r="C268" s="704" t="s">
        <v>302</v>
      </c>
      <c r="D268" s="440">
        <v>8222</v>
      </c>
      <c r="E268" s="154" t="s">
        <v>282</v>
      </c>
      <c r="F268" s="441">
        <v>37</v>
      </c>
      <c r="G268" s="441" t="s">
        <v>0</v>
      </c>
      <c r="H268" s="441" t="s">
        <v>0</v>
      </c>
      <c r="I268" s="213" t="s">
        <v>0</v>
      </c>
      <c r="J268" s="127" t="s">
        <v>0</v>
      </c>
      <c r="K268" s="108"/>
    </row>
    <row r="269" spans="1:11" ht="14.25">
      <c r="A269" s="1013"/>
      <c r="B269" s="90"/>
      <c r="C269" s="439" t="s">
        <v>265</v>
      </c>
      <c r="D269" s="440" t="s">
        <v>82</v>
      </c>
      <c r="E269" s="440"/>
      <c r="F269" s="454">
        <v>4084</v>
      </c>
      <c r="G269" s="454">
        <v>5275</v>
      </c>
      <c r="H269" s="454">
        <v>5275</v>
      </c>
      <c r="I269" s="205">
        <v>4635</v>
      </c>
      <c r="J269" s="127">
        <v>4635</v>
      </c>
      <c r="K269" s="108"/>
    </row>
    <row r="270" spans="1:11" ht="14.25">
      <c r="A270" s="1013"/>
      <c r="B270" s="92"/>
      <c r="C270" s="485" t="s">
        <v>262</v>
      </c>
      <c r="D270" s="486" t="s">
        <v>82</v>
      </c>
      <c r="E270" s="486"/>
      <c r="F270" s="520">
        <v>1064</v>
      </c>
      <c r="G270" s="520">
        <v>1454</v>
      </c>
      <c r="H270" s="520">
        <v>1454</v>
      </c>
      <c r="I270" s="705">
        <v>1260</v>
      </c>
      <c r="J270" s="127">
        <v>1260</v>
      </c>
      <c r="K270" s="108"/>
    </row>
    <row r="271" spans="1:11" ht="14.25">
      <c r="A271" s="1013"/>
      <c r="B271" s="88">
        <v>6114</v>
      </c>
      <c r="C271" s="706" t="s">
        <v>335</v>
      </c>
      <c r="D271" s="698"/>
      <c r="E271" s="698"/>
      <c r="F271" s="694">
        <v>1106</v>
      </c>
      <c r="G271" s="694" t="s">
        <v>0</v>
      </c>
      <c r="H271" s="694" t="s">
        <v>0</v>
      </c>
      <c r="I271" s="694" t="s">
        <v>0</v>
      </c>
      <c r="J271" s="127" t="s">
        <v>0</v>
      </c>
      <c r="K271" s="108"/>
    </row>
    <row r="272" spans="1:11" ht="14.25">
      <c r="A272" s="1013"/>
      <c r="B272" s="90"/>
      <c r="C272" s="373" t="s">
        <v>295</v>
      </c>
      <c r="D272" s="698"/>
      <c r="E272" s="698"/>
      <c r="F272" s="572"/>
      <c r="G272" s="694"/>
      <c r="H272" s="694"/>
      <c r="I272" s="707"/>
      <c r="J272" s="127"/>
      <c r="K272" s="108"/>
    </row>
    <row r="273" spans="1:11" ht="14.25">
      <c r="A273" s="1013"/>
      <c r="B273" s="90"/>
      <c r="C273" s="373" t="s">
        <v>113</v>
      </c>
      <c r="D273" s="698" t="s">
        <v>336</v>
      </c>
      <c r="E273" s="698" t="s">
        <v>39</v>
      </c>
      <c r="F273" s="694">
        <v>564</v>
      </c>
      <c r="G273" s="694" t="s">
        <v>0</v>
      </c>
      <c r="H273" s="694" t="s">
        <v>0</v>
      </c>
      <c r="I273" s="708" t="s">
        <v>0</v>
      </c>
      <c r="J273" s="127" t="s">
        <v>0</v>
      </c>
      <c r="K273" s="108"/>
    </row>
    <row r="274" spans="1:11" ht="14.25">
      <c r="A274" s="1013"/>
      <c r="B274" s="90"/>
      <c r="C274" s="373" t="s">
        <v>115</v>
      </c>
      <c r="D274" s="698"/>
      <c r="E274" s="154" t="s">
        <v>282</v>
      </c>
      <c r="F274" s="694">
        <v>529</v>
      </c>
      <c r="G274" s="694" t="s">
        <v>0</v>
      </c>
      <c r="H274" s="694" t="s">
        <v>0</v>
      </c>
      <c r="I274" s="708" t="s">
        <v>0</v>
      </c>
      <c r="J274" s="127" t="s">
        <v>0</v>
      </c>
      <c r="K274" s="108"/>
    </row>
    <row r="275" spans="1:11" ht="14.25">
      <c r="A275" s="1013"/>
      <c r="B275" s="90"/>
      <c r="C275" s="373" t="s">
        <v>262</v>
      </c>
      <c r="D275" s="698"/>
      <c r="E275" s="154" t="s">
        <v>282</v>
      </c>
      <c r="F275" s="694">
        <v>12</v>
      </c>
      <c r="G275" s="694" t="s">
        <v>0</v>
      </c>
      <c r="H275" s="694" t="s">
        <v>0</v>
      </c>
      <c r="I275" s="708" t="s">
        <v>0</v>
      </c>
      <c r="J275" s="127" t="s">
        <v>0</v>
      </c>
      <c r="K275" s="108"/>
    </row>
    <row r="276" spans="1:11" ht="14.25">
      <c r="A276" s="1013"/>
      <c r="B276" s="92"/>
      <c r="C276" s="373" t="s">
        <v>298</v>
      </c>
      <c r="D276" s="698"/>
      <c r="E276" s="154" t="s">
        <v>282</v>
      </c>
      <c r="F276" s="694">
        <v>1</v>
      </c>
      <c r="G276" s="694" t="s">
        <v>0</v>
      </c>
      <c r="H276" s="694" t="s">
        <v>0</v>
      </c>
      <c r="I276" s="708" t="s">
        <v>0</v>
      </c>
      <c r="J276" s="127" t="s">
        <v>0</v>
      </c>
      <c r="K276" s="108"/>
    </row>
    <row r="277" spans="1:11" ht="14.25">
      <c r="A277" s="1013"/>
      <c r="B277" s="90">
        <v>6117</v>
      </c>
      <c r="C277" s="155" t="s">
        <v>578</v>
      </c>
      <c r="D277" s="709"/>
      <c r="E277" s="154"/>
      <c r="F277" s="710" t="s">
        <v>0</v>
      </c>
      <c r="G277" s="694" t="s">
        <v>0</v>
      </c>
      <c r="H277" s="694">
        <v>1400</v>
      </c>
      <c r="I277" s="708" t="s">
        <v>0</v>
      </c>
      <c r="J277" s="1003" t="s">
        <v>0</v>
      </c>
      <c r="K277" s="108"/>
    </row>
    <row r="278" spans="1:11" ht="14.25">
      <c r="A278" s="1013"/>
      <c r="B278" s="90"/>
      <c r="C278" s="373" t="s">
        <v>295</v>
      </c>
      <c r="D278" s="709"/>
      <c r="E278" s="154"/>
      <c r="F278" s="710"/>
      <c r="G278" s="694"/>
      <c r="H278" s="694"/>
      <c r="I278" s="708"/>
      <c r="J278" s="1003" t="s">
        <v>0</v>
      </c>
      <c r="K278" s="108"/>
    </row>
    <row r="279" spans="1:11" ht="14.25">
      <c r="A279" s="1013"/>
      <c r="B279" s="90"/>
      <c r="C279" s="373" t="s">
        <v>113</v>
      </c>
      <c r="D279" s="709">
        <v>5242</v>
      </c>
      <c r="E279" s="154" t="s">
        <v>39</v>
      </c>
      <c r="F279" s="710" t="s">
        <v>0</v>
      </c>
      <c r="G279" s="694" t="s">
        <v>0</v>
      </c>
      <c r="H279" s="694">
        <v>823</v>
      </c>
      <c r="I279" s="708" t="s">
        <v>0</v>
      </c>
      <c r="J279" s="1003" t="s">
        <v>0</v>
      </c>
      <c r="K279" s="149"/>
    </row>
    <row r="280" spans="1:11" ht="14.25">
      <c r="A280" s="1013"/>
      <c r="B280" s="894"/>
      <c r="C280" s="373" t="s">
        <v>115</v>
      </c>
      <c r="D280" s="709"/>
      <c r="E280" s="154" t="s">
        <v>282</v>
      </c>
      <c r="F280" s="710" t="s">
        <v>0</v>
      </c>
      <c r="G280" s="694" t="s">
        <v>0</v>
      </c>
      <c r="H280" s="694">
        <v>550</v>
      </c>
      <c r="I280" s="708" t="s">
        <v>0</v>
      </c>
      <c r="J280" s="1003" t="s">
        <v>0</v>
      </c>
      <c r="K280" s="108"/>
    </row>
    <row r="281" spans="1:11" ht="14.25">
      <c r="A281" s="1013"/>
      <c r="B281" s="90"/>
      <c r="C281" s="373" t="s">
        <v>262</v>
      </c>
      <c r="D281" s="709"/>
      <c r="E281" s="154" t="s">
        <v>282</v>
      </c>
      <c r="F281" s="710" t="s">
        <v>0</v>
      </c>
      <c r="G281" s="572" t="s">
        <v>0</v>
      </c>
      <c r="H281" s="572">
        <v>22</v>
      </c>
      <c r="I281" s="712" t="s">
        <v>0</v>
      </c>
      <c r="J281" s="1004" t="s">
        <v>0</v>
      </c>
      <c r="K281" s="108"/>
    </row>
    <row r="282" spans="1:11" ht="14.25">
      <c r="A282" s="1013"/>
      <c r="B282" s="90"/>
      <c r="C282" s="373" t="s">
        <v>298</v>
      </c>
      <c r="D282" s="709"/>
      <c r="E282" s="154" t="s">
        <v>282</v>
      </c>
      <c r="F282" s="710" t="s">
        <v>0</v>
      </c>
      <c r="G282" s="694" t="s">
        <v>0</v>
      </c>
      <c r="H282" s="694">
        <v>5</v>
      </c>
      <c r="I282" s="708" t="s">
        <v>0</v>
      </c>
      <c r="J282" s="1003" t="s">
        <v>0</v>
      </c>
      <c r="K282" s="108"/>
    </row>
    <row r="283" spans="1:11" ht="14.25">
      <c r="A283" s="1013"/>
      <c r="B283" s="88">
        <v>6118</v>
      </c>
      <c r="C283" s="574" t="s">
        <v>326</v>
      </c>
      <c r="D283" s="571"/>
      <c r="E283" s="571"/>
      <c r="F283" s="572">
        <v>1414</v>
      </c>
      <c r="G283" s="694" t="s">
        <v>0</v>
      </c>
      <c r="H283" s="572" t="s">
        <v>0</v>
      </c>
      <c r="I283" s="572" t="s">
        <v>0</v>
      </c>
      <c r="J283" s="1003" t="s">
        <v>0</v>
      </c>
      <c r="K283" s="108"/>
    </row>
    <row r="284" spans="1:11" ht="14.25">
      <c r="A284" s="1013"/>
      <c r="B284" s="90"/>
      <c r="C284" s="373" t="s">
        <v>295</v>
      </c>
      <c r="D284" s="154"/>
      <c r="E284" s="154"/>
      <c r="F284" s="127"/>
      <c r="G284" s="694"/>
      <c r="H284" s="127"/>
      <c r="I284" s="142"/>
      <c r="J284" s="1003"/>
      <c r="K284" s="108"/>
    </row>
    <row r="285" spans="1:11" ht="14.25">
      <c r="A285" s="1013"/>
      <c r="B285" s="90"/>
      <c r="C285" s="373" t="s">
        <v>113</v>
      </c>
      <c r="D285" s="154"/>
      <c r="E285" s="154" t="s">
        <v>39</v>
      </c>
      <c r="F285" s="127">
        <v>855</v>
      </c>
      <c r="G285" s="694" t="s">
        <v>0</v>
      </c>
      <c r="H285" s="127" t="s">
        <v>0</v>
      </c>
      <c r="I285" s="142" t="s">
        <v>0</v>
      </c>
      <c r="J285" s="1003" t="s">
        <v>0</v>
      </c>
      <c r="K285" s="108"/>
    </row>
    <row r="286" spans="1:11" ht="14.25">
      <c r="A286" s="1013"/>
      <c r="B286" s="90"/>
      <c r="C286" s="373" t="s">
        <v>115</v>
      </c>
      <c r="D286" s="154"/>
      <c r="E286" s="154" t="s">
        <v>282</v>
      </c>
      <c r="F286" s="127">
        <v>542</v>
      </c>
      <c r="G286" s="694" t="s">
        <v>0</v>
      </c>
      <c r="H286" s="127" t="s">
        <v>0</v>
      </c>
      <c r="I286" s="142" t="s">
        <v>0</v>
      </c>
      <c r="J286" s="1003" t="s">
        <v>0</v>
      </c>
      <c r="K286" s="108"/>
    </row>
    <row r="287" spans="1:11" ht="14.25">
      <c r="A287" s="1013"/>
      <c r="B287" s="90"/>
      <c r="C287" s="586" t="s">
        <v>262</v>
      </c>
      <c r="D287" s="89"/>
      <c r="E287" s="89" t="s">
        <v>282</v>
      </c>
      <c r="F287" s="503">
        <v>14</v>
      </c>
      <c r="G287" s="435" t="s">
        <v>0</v>
      </c>
      <c r="H287" s="503" t="s">
        <v>0</v>
      </c>
      <c r="I287" s="711" t="s">
        <v>0</v>
      </c>
      <c r="J287" s="1003" t="s">
        <v>0</v>
      </c>
      <c r="K287" s="108"/>
    </row>
    <row r="288" spans="1:11" ht="14.25">
      <c r="A288" s="1013"/>
      <c r="B288" s="90"/>
      <c r="C288" s="373" t="s">
        <v>298</v>
      </c>
      <c r="D288" s="154"/>
      <c r="E288" s="154" t="s">
        <v>282</v>
      </c>
      <c r="F288" s="127">
        <v>3</v>
      </c>
      <c r="G288" s="572" t="s">
        <v>0</v>
      </c>
      <c r="H288" s="127" t="s">
        <v>0</v>
      </c>
      <c r="I288" s="142" t="s">
        <v>0</v>
      </c>
      <c r="J288" s="1003" t="s">
        <v>0</v>
      </c>
      <c r="K288" s="108"/>
    </row>
    <row r="289" spans="1:16" ht="14.25">
      <c r="A289" s="1013"/>
      <c r="B289" s="88">
        <v>6171</v>
      </c>
      <c r="C289" s="574" t="s">
        <v>195</v>
      </c>
      <c r="D289" s="571"/>
      <c r="E289" s="571"/>
      <c r="F289" s="572">
        <v>152438</v>
      </c>
      <c r="G289" s="572">
        <v>147157</v>
      </c>
      <c r="H289" s="572">
        <v>159769</v>
      </c>
      <c r="I289" s="712">
        <f>I290+I302+I312+I323+I334+I335+I336</f>
        <v>153865</v>
      </c>
      <c r="J289" s="1003">
        <f>J290+J302+J312+J323+J334+J335+J336</f>
        <v>152825</v>
      </c>
      <c r="K289" s="993">
        <f>J289-G289</f>
        <v>5668</v>
      </c>
      <c r="M289" s="3"/>
      <c r="N289" s="3"/>
      <c r="O289" s="3"/>
    </row>
    <row r="290" spans="1:16" ht="14.25">
      <c r="A290" s="1013"/>
      <c r="B290" s="90"/>
      <c r="C290" s="504" t="s">
        <v>268</v>
      </c>
      <c r="D290" s="505" t="s">
        <v>355</v>
      </c>
      <c r="E290" s="505" t="s">
        <v>39</v>
      </c>
      <c r="F290" s="526">
        <v>39046</v>
      </c>
      <c r="G290" s="526">
        <v>37500</v>
      </c>
      <c r="H290" s="526">
        <v>39040</v>
      </c>
      <c r="I290" s="713">
        <f>I292+I293</f>
        <v>38500</v>
      </c>
      <c r="J290" s="460">
        <f>J292+J293</f>
        <v>38500</v>
      </c>
      <c r="K290" s="993">
        <f>J290-G290</f>
        <v>1000</v>
      </c>
      <c r="L290" s="3"/>
      <c r="P290" s="3"/>
    </row>
    <row r="291" spans="1:16" ht="14.25">
      <c r="A291" s="1013"/>
      <c r="B291" s="90"/>
      <c r="C291" s="439" t="s">
        <v>269</v>
      </c>
      <c r="D291" s="440"/>
      <c r="E291" s="440"/>
      <c r="F291" s="454"/>
      <c r="G291" s="454"/>
      <c r="H291" s="454"/>
      <c r="I291" s="714"/>
      <c r="J291" s="142"/>
      <c r="K291" s="108"/>
      <c r="L291" s="3"/>
      <c r="P291" s="3"/>
    </row>
    <row r="292" spans="1:16" ht="14.25">
      <c r="A292" s="1013"/>
      <c r="B292" s="90"/>
      <c r="C292" s="439" t="s">
        <v>580</v>
      </c>
      <c r="D292" s="440"/>
      <c r="E292" s="440"/>
      <c r="F292" s="454">
        <v>36359</v>
      </c>
      <c r="G292" s="454">
        <v>37000</v>
      </c>
      <c r="H292" s="454">
        <v>37543</v>
      </c>
      <c r="I292" s="714">
        <v>38100</v>
      </c>
      <c r="J292" s="142">
        <v>38100</v>
      </c>
      <c r="K292" s="108"/>
      <c r="L292" s="3"/>
      <c r="P292" s="3"/>
    </row>
    <row r="293" spans="1:16" ht="14.25">
      <c r="A293" s="1013"/>
      <c r="B293" s="90"/>
      <c r="C293" s="439" t="s">
        <v>505</v>
      </c>
      <c r="D293" s="440"/>
      <c r="E293" s="440"/>
      <c r="F293" s="454">
        <v>2687</v>
      </c>
      <c r="G293" s="454">
        <v>500</v>
      </c>
      <c r="H293" s="454">
        <v>1497</v>
      </c>
      <c r="I293" s="714">
        <f>SUM(I295:I301)</f>
        <v>400</v>
      </c>
      <c r="J293" s="142">
        <f>SUM(J295:J301)</f>
        <v>400</v>
      </c>
      <c r="K293" s="149"/>
      <c r="L293" s="3"/>
      <c r="P293" s="3"/>
    </row>
    <row r="294" spans="1:16" ht="14.25">
      <c r="A294" s="1013"/>
      <c r="B294" s="90"/>
      <c r="C294" s="439" t="s">
        <v>269</v>
      </c>
      <c r="D294" s="440"/>
      <c r="E294" s="440"/>
      <c r="F294" s="454"/>
      <c r="G294" s="454"/>
      <c r="H294" s="454"/>
      <c r="I294" s="714"/>
      <c r="J294" s="711"/>
      <c r="K294" s="108"/>
    </row>
    <row r="295" spans="1:16" ht="14.25">
      <c r="A295" s="1013"/>
      <c r="B295" s="90"/>
      <c r="C295" s="704" t="s">
        <v>297</v>
      </c>
      <c r="D295" s="464">
        <v>8222.8222999999998</v>
      </c>
      <c r="E295" s="464"/>
      <c r="F295" s="466">
        <v>184</v>
      </c>
      <c r="G295" s="466">
        <v>50</v>
      </c>
      <c r="H295" s="611">
        <v>337</v>
      </c>
      <c r="I295" s="715">
        <v>100</v>
      </c>
      <c r="J295" s="142">
        <v>100</v>
      </c>
      <c r="K295" s="108"/>
    </row>
    <row r="296" spans="1:16" ht="14.25">
      <c r="A296" s="1013"/>
      <c r="B296" s="90" t="s">
        <v>67</v>
      </c>
      <c r="C296" s="716" t="s">
        <v>502</v>
      </c>
      <c r="D296" s="464"/>
      <c r="E296" s="464"/>
      <c r="F296" s="650"/>
      <c r="G296" s="466">
        <v>50</v>
      </c>
      <c r="H296" s="611">
        <v>195</v>
      </c>
      <c r="I296" s="715">
        <v>100</v>
      </c>
      <c r="J296" s="127">
        <v>100</v>
      </c>
      <c r="K296" s="108"/>
    </row>
    <row r="297" spans="1:16" ht="14.25">
      <c r="A297" s="1013"/>
      <c r="B297" s="90"/>
      <c r="C297" s="716" t="s">
        <v>503</v>
      </c>
      <c r="D297" s="464"/>
      <c r="E297" s="464"/>
      <c r="F297" s="650"/>
      <c r="G297" s="466">
        <v>100</v>
      </c>
      <c r="H297" s="521">
        <v>218</v>
      </c>
      <c r="I297" s="715">
        <v>200</v>
      </c>
      <c r="J297" s="127">
        <v>200</v>
      </c>
      <c r="K297" s="108"/>
    </row>
    <row r="298" spans="1:16" ht="14.25">
      <c r="A298" s="1013"/>
      <c r="B298" s="90"/>
      <c r="C298" s="485" t="s">
        <v>271</v>
      </c>
      <c r="D298" s="486">
        <v>5413</v>
      </c>
      <c r="E298" s="486"/>
      <c r="F298" s="520">
        <v>233</v>
      </c>
      <c r="G298" s="520">
        <v>100</v>
      </c>
      <c r="H298" s="668">
        <v>223</v>
      </c>
      <c r="I298" s="717" t="s">
        <v>0</v>
      </c>
      <c r="J298" s="127" t="s">
        <v>0</v>
      </c>
      <c r="K298" s="108"/>
    </row>
    <row r="299" spans="1:16" ht="14.25">
      <c r="A299" s="1013"/>
      <c r="B299" s="90" t="s">
        <v>67</v>
      </c>
      <c r="C299" s="485" t="s">
        <v>338</v>
      </c>
      <c r="D299" s="464">
        <v>8233</v>
      </c>
      <c r="E299" s="464"/>
      <c r="F299" s="650">
        <v>81</v>
      </c>
      <c r="G299" s="466">
        <v>100</v>
      </c>
      <c r="H299" s="521">
        <v>424</v>
      </c>
      <c r="I299" s="715" t="s">
        <v>0</v>
      </c>
      <c r="J299" s="127" t="s">
        <v>0</v>
      </c>
      <c r="K299" s="108"/>
    </row>
    <row r="300" spans="1:16" ht="14.25">
      <c r="A300" s="1013"/>
      <c r="B300" s="90"/>
      <c r="C300" s="465" t="s">
        <v>504</v>
      </c>
      <c r="D300" s="464"/>
      <c r="E300" s="464"/>
      <c r="F300" s="650"/>
      <c r="G300" s="466">
        <v>100</v>
      </c>
      <c r="H300" s="668">
        <v>100</v>
      </c>
      <c r="I300" s="715" t="s">
        <v>0</v>
      </c>
      <c r="J300" s="127" t="s">
        <v>0</v>
      </c>
      <c r="K300" s="108"/>
    </row>
    <row r="301" spans="1:16" ht="14.25">
      <c r="A301" s="1013"/>
      <c r="B301" s="90"/>
      <c r="C301" s="439" t="s">
        <v>270</v>
      </c>
      <c r="D301" s="440">
        <v>5412</v>
      </c>
      <c r="E301" s="440"/>
      <c r="F301" s="454">
        <v>2189</v>
      </c>
      <c r="G301" s="454" t="s">
        <v>0</v>
      </c>
      <c r="H301" s="650" t="s">
        <v>0</v>
      </c>
      <c r="I301" s="715" t="s">
        <v>0</v>
      </c>
      <c r="J301" s="127" t="s">
        <v>0</v>
      </c>
      <c r="K301" s="108"/>
    </row>
    <row r="302" spans="1:16" ht="14.25">
      <c r="A302" s="1013"/>
      <c r="B302" s="95"/>
      <c r="C302" s="439" t="s">
        <v>272</v>
      </c>
      <c r="D302" s="440"/>
      <c r="E302" s="486" t="s">
        <v>282</v>
      </c>
      <c r="F302" s="520">
        <v>1723</v>
      </c>
      <c r="G302" s="520">
        <v>2040</v>
      </c>
      <c r="H302" s="531">
        <v>4239</v>
      </c>
      <c r="I302" s="717">
        <v>2040</v>
      </c>
      <c r="J302" s="127">
        <v>1000</v>
      </c>
      <c r="K302" s="993">
        <f>J302-G302</f>
        <v>-1040</v>
      </c>
      <c r="L302" s="3"/>
    </row>
    <row r="303" spans="1:16" ht="14.25">
      <c r="A303" s="1013">
        <v>16</v>
      </c>
      <c r="B303" s="570"/>
      <c r="C303" s="439" t="s">
        <v>269</v>
      </c>
      <c r="D303" s="440"/>
      <c r="E303" s="505"/>
      <c r="F303" s="517"/>
      <c r="G303" s="526"/>
      <c r="H303" s="437"/>
      <c r="I303" s="713"/>
      <c r="J303" s="127"/>
      <c r="K303" s="108"/>
    </row>
    <row r="304" spans="1:16" ht="14.25">
      <c r="A304" s="1013"/>
      <c r="B304" s="570"/>
      <c r="C304" s="439" t="s">
        <v>581</v>
      </c>
      <c r="D304" s="440"/>
      <c r="E304" s="440"/>
      <c r="F304" s="454">
        <v>1341</v>
      </c>
      <c r="G304" s="466">
        <v>900</v>
      </c>
      <c r="H304" s="650">
        <v>1421</v>
      </c>
      <c r="I304" s="714">
        <v>2040</v>
      </c>
      <c r="J304" s="127">
        <v>1000</v>
      </c>
      <c r="K304" s="108"/>
    </row>
    <row r="305" spans="1:14" ht="14.25">
      <c r="A305" s="1013"/>
      <c r="B305" s="570"/>
      <c r="C305" s="439" t="s">
        <v>506</v>
      </c>
      <c r="D305" s="440"/>
      <c r="E305" s="440"/>
      <c r="F305" s="454">
        <v>382</v>
      </c>
      <c r="G305" s="650">
        <v>1140</v>
      </c>
      <c r="H305" s="127">
        <v>2818</v>
      </c>
      <c r="I305" s="718" t="s">
        <v>0</v>
      </c>
      <c r="J305" s="127" t="s">
        <v>0</v>
      </c>
      <c r="K305" s="149"/>
    </row>
    <row r="306" spans="1:14" ht="14.25">
      <c r="A306" s="1013"/>
      <c r="B306" s="570"/>
      <c r="C306" s="704" t="s">
        <v>297</v>
      </c>
      <c r="D306" s="486">
        <v>8222.8222999999998</v>
      </c>
      <c r="E306" s="486"/>
      <c r="F306" s="520">
        <v>37</v>
      </c>
      <c r="G306" s="466">
        <v>0</v>
      </c>
      <c r="H306" s="666">
        <v>9</v>
      </c>
      <c r="I306" s="714" t="s">
        <v>0</v>
      </c>
      <c r="J306" s="127" t="s">
        <v>0</v>
      </c>
      <c r="K306" s="108"/>
    </row>
    <row r="307" spans="1:14" ht="14.25">
      <c r="A307" s="1013"/>
      <c r="B307" s="570"/>
      <c r="C307" s="716" t="s">
        <v>502</v>
      </c>
      <c r="D307" s="464"/>
      <c r="E307" s="464"/>
      <c r="F307" s="466"/>
      <c r="G307" s="466">
        <v>0</v>
      </c>
      <c r="H307" s="611">
        <v>13</v>
      </c>
      <c r="I307" s="714" t="s">
        <v>0</v>
      </c>
      <c r="J307" s="127" t="s">
        <v>0</v>
      </c>
      <c r="K307" s="108"/>
    </row>
    <row r="308" spans="1:14" ht="14.25">
      <c r="A308" s="1013"/>
      <c r="B308" s="570"/>
      <c r="C308" s="716" t="s">
        <v>503</v>
      </c>
      <c r="D308" s="464"/>
      <c r="E308" s="464"/>
      <c r="F308" s="466"/>
      <c r="G308" s="466">
        <v>0</v>
      </c>
      <c r="H308" s="611">
        <v>10</v>
      </c>
      <c r="I308" s="714" t="s">
        <v>0</v>
      </c>
      <c r="J308" s="127" t="s">
        <v>0</v>
      </c>
      <c r="K308" s="108"/>
    </row>
    <row r="309" spans="1:14" ht="14.25">
      <c r="A309" s="1013"/>
      <c r="B309" s="570" t="s">
        <v>67</v>
      </c>
      <c r="C309" s="439" t="s">
        <v>271</v>
      </c>
      <c r="D309" s="440">
        <v>5413</v>
      </c>
      <c r="E309" s="440"/>
      <c r="F309" s="454">
        <v>254</v>
      </c>
      <c r="G309" s="520">
        <v>1140</v>
      </c>
      <c r="H309" s="530">
        <v>2747</v>
      </c>
      <c r="I309" s="714" t="s">
        <v>0</v>
      </c>
      <c r="J309" s="127" t="s">
        <v>0</v>
      </c>
      <c r="K309" s="108"/>
      <c r="M309" s="3"/>
      <c r="N309" s="3"/>
    </row>
    <row r="310" spans="1:14" ht="14.25">
      <c r="A310" s="1013"/>
      <c r="B310" s="570"/>
      <c r="C310" s="485" t="s">
        <v>338</v>
      </c>
      <c r="D310" s="486">
        <v>8233</v>
      </c>
      <c r="E310" s="486"/>
      <c r="F310" s="520">
        <v>12</v>
      </c>
      <c r="G310" s="719">
        <v>0</v>
      </c>
      <c r="H310" s="519">
        <v>39</v>
      </c>
      <c r="I310" s="720" t="s">
        <v>0</v>
      </c>
      <c r="J310" s="127" t="s">
        <v>0</v>
      </c>
      <c r="K310" s="108"/>
    </row>
    <row r="311" spans="1:14" ht="14.25">
      <c r="A311" s="1013"/>
      <c r="B311" s="570" t="s">
        <v>67</v>
      </c>
      <c r="C311" s="499" t="s">
        <v>270</v>
      </c>
      <c r="D311" s="434"/>
      <c r="E311" s="434"/>
      <c r="F311" s="435">
        <v>79</v>
      </c>
      <c r="G311" s="435" t="s">
        <v>0</v>
      </c>
      <c r="H311" s="437" t="s">
        <v>0</v>
      </c>
      <c r="I311" s="721" t="s">
        <v>0</v>
      </c>
      <c r="J311" s="127" t="s">
        <v>0</v>
      </c>
      <c r="K311" s="108"/>
    </row>
    <row r="312" spans="1:14" ht="14.25">
      <c r="A312" s="1013"/>
      <c r="B312" s="570" t="s">
        <v>67</v>
      </c>
      <c r="C312" s="439" t="s">
        <v>266</v>
      </c>
      <c r="D312" s="440" t="s">
        <v>346</v>
      </c>
      <c r="E312" s="464" t="s">
        <v>282</v>
      </c>
      <c r="F312" s="454">
        <v>79784</v>
      </c>
      <c r="G312" s="466">
        <v>76655</v>
      </c>
      <c r="H312" s="650">
        <v>81973</v>
      </c>
      <c r="I312" s="714">
        <f>I314+I315</f>
        <v>80390</v>
      </c>
      <c r="J312" s="127">
        <f>J314+J315</f>
        <v>80390</v>
      </c>
      <c r="K312" s="995">
        <f>J312-G312</f>
        <v>3735</v>
      </c>
    </row>
    <row r="313" spans="1:14" ht="14.25">
      <c r="A313" s="1013"/>
      <c r="B313" s="570"/>
      <c r="C313" s="439" t="s">
        <v>269</v>
      </c>
      <c r="D313" s="440"/>
      <c r="E313" s="464"/>
      <c r="F313" s="454"/>
      <c r="G313" s="466"/>
      <c r="H313" s="650"/>
      <c r="I313" s="714"/>
      <c r="J313" s="127"/>
      <c r="K313" s="108"/>
    </row>
    <row r="314" spans="1:14" ht="14.25">
      <c r="A314" s="1013"/>
      <c r="B314" s="570"/>
      <c r="C314" s="439" t="s">
        <v>582</v>
      </c>
      <c r="D314" s="440"/>
      <c r="E314" s="464"/>
      <c r="F314" s="454">
        <v>78338</v>
      </c>
      <c r="G314" s="466">
        <v>76655</v>
      </c>
      <c r="H314" s="650">
        <v>80599</v>
      </c>
      <c r="I314" s="714">
        <v>79817</v>
      </c>
      <c r="J314" s="127">
        <v>79817</v>
      </c>
      <c r="K314" s="108"/>
    </row>
    <row r="315" spans="1:14" ht="14.25">
      <c r="A315" s="1013"/>
      <c r="B315" s="570"/>
      <c r="C315" s="439" t="s">
        <v>507</v>
      </c>
      <c r="D315" s="440"/>
      <c r="E315" s="440"/>
      <c r="F315" s="454">
        <v>1446</v>
      </c>
      <c r="G315" s="466">
        <v>0</v>
      </c>
      <c r="H315" s="650">
        <v>1374</v>
      </c>
      <c r="I315" s="714">
        <v>573</v>
      </c>
      <c r="J315" s="127">
        <v>573</v>
      </c>
      <c r="K315" s="108"/>
    </row>
    <row r="316" spans="1:14" ht="14.25">
      <c r="A316" s="1013"/>
      <c r="B316" s="570"/>
      <c r="C316" s="704" t="s">
        <v>297</v>
      </c>
      <c r="D316" s="440">
        <v>8222.8222999999998</v>
      </c>
      <c r="E316" s="464"/>
      <c r="F316" s="454">
        <v>181</v>
      </c>
      <c r="G316" s="466">
        <v>0</v>
      </c>
      <c r="H316" s="650">
        <v>144</v>
      </c>
      <c r="I316" s="714">
        <v>48</v>
      </c>
      <c r="J316" s="127">
        <v>48</v>
      </c>
      <c r="K316" s="108"/>
      <c r="N316" t="s">
        <v>67</v>
      </c>
    </row>
    <row r="317" spans="1:14" ht="14.25">
      <c r="A317" s="1013"/>
      <c r="B317" s="570"/>
      <c r="C317" s="716" t="s">
        <v>502</v>
      </c>
      <c r="D317" s="440"/>
      <c r="E317" s="464"/>
      <c r="F317" s="454"/>
      <c r="G317" s="466">
        <v>0</v>
      </c>
      <c r="H317" s="650">
        <v>108</v>
      </c>
      <c r="I317" s="714">
        <v>25</v>
      </c>
      <c r="J317" s="127">
        <v>25</v>
      </c>
      <c r="K317" s="108"/>
    </row>
    <row r="318" spans="1:14" ht="14.25">
      <c r="A318" s="1013"/>
      <c r="B318" s="570"/>
      <c r="C318" s="716" t="s">
        <v>503</v>
      </c>
      <c r="D318" s="486"/>
      <c r="E318" s="486"/>
      <c r="F318" s="520"/>
      <c r="G318" s="520">
        <v>0</v>
      </c>
      <c r="H318" s="531">
        <v>311</v>
      </c>
      <c r="I318" s="717">
        <v>500</v>
      </c>
      <c r="J318" s="127">
        <v>500</v>
      </c>
      <c r="K318" s="108"/>
    </row>
    <row r="319" spans="1:14" ht="14.25">
      <c r="A319" s="1013"/>
      <c r="B319" s="570"/>
      <c r="C319" s="499" t="s">
        <v>271</v>
      </c>
      <c r="D319" s="477">
        <v>5413</v>
      </c>
      <c r="E319" s="477"/>
      <c r="F319" s="517">
        <v>267</v>
      </c>
      <c r="G319" s="435">
        <v>0</v>
      </c>
      <c r="H319" s="437">
        <v>462</v>
      </c>
      <c r="I319" s="602" t="s">
        <v>0</v>
      </c>
      <c r="J319" s="519" t="s">
        <v>0</v>
      </c>
      <c r="K319" s="108"/>
    </row>
    <row r="320" spans="1:14" ht="14.25">
      <c r="A320" s="1013"/>
      <c r="B320" s="570" t="s">
        <v>67</v>
      </c>
      <c r="C320" s="485" t="s">
        <v>338</v>
      </c>
      <c r="D320" s="440">
        <v>8233</v>
      </c>
      <c r="E320" s="464"/>
      <c r="F320" s="454">
        <v>131</v>
      </c>
      <c r="G320" s="466">
        <v>0</v>
      </c>
      <c r="H320" s="650">
        <v>337</v>
      </c>
      <c r="I320" s="714" t="s">
        <v>0</v>
      </c>
      <c r="J320" s="127" t="s">
        <v>0</v>
      </c>
      <c r="K320" s="108"/>
    </row>
    <row r="321" spans="1:17" ht="14.25">
      <c r="A321" s="1013"/>
      <c r="B321" s="570"/>
      <c r="C321" s="439" t="s">
        <v>270</v>
      </c>
      <c r="D321" s="440">
        <v>5412</v>
      </c>
      <c r="E321" s="440"/>
      <c r="F321" s="454">
        <v>618</v>
      </c>
      <c r="G321" s="466">
        <v>0</v>
      </c>
      <c r="H321" s="650" t="s">
        <v>0</v>
      </c>
      <c r="I321" s="715" t="s">
        <v>0</v>
      </c>
      <c r="J321" s="127" t="s">
        <v>0</v>
      </c>
      <c r="K321" s="108"/>
    </row>
    <row r="322" spans="1:17" ht="14.25">
      <c r="A322" s="1013"/>
      <c r="B322" s="570"/>
      <c r="C322" s="465" t="s">
        <v>277</v>
      </c>
      <c r="D322" s="464"/>
      <c r="E322" s="464"/>
      <c r="F322" s="466">
        <v>249</v>
      </c>
      <c r="G322" s="466">
        <v>0</v>
      </c>
      <c r="H322" s="650">
        <v>12</v>
      </c>
      <c r="I322" s="715" t="s">
        <v>0</v>
      </c>
      <c r="J322" s="127" t="s">
        <v>0</v>
      </c>
      <c r="K322" s="108"/>
    </row>
    <row r="323" spans="1:17" ht="14.25">
      <c r="A323" s="1013"/>
      <c r="B323" s="570"/>
      <c r="C323" s="485" t="s">
        <v>267</v>
      </c>
      <c r="D323" s="486" t="s">
        <v>347</v>
      </c>
      <c r="E323" s="486" t="s">
        <v>282</v>
      </c>
      <c r="F323" s="520">
        <v>26500</v>
      </c>
      <c r="G323" s="520">
        <v>26075</v>
      </c>
      <c r="H323" s="531">
        <v>28064</v>
      </c>
      <c r="I323" s="717">
        <f>I325+I326</f>
        <v>27400</v>
      </c>
      <c r="J323" s="127">
        <f>J325+J326</f>
        <v>27400</v>
      </c>
      <c r="K323" s="995">
        <f>J323-G323</f>
        <v>1325</v>
      </c>
    </row>
    <row r="324" spans="1:17" ht="14.25">
      <c r="A324" s="1013"/>
      <c r="B324" s="570" t="s">
        <v>67</v>
      </c>
      <c r="C324" s="743" t="s">
        <v>269</v>
      </c>
      <c r="D324" s="154"/>
      <c r="E324" s="89"/>
      <c r="F324" s="726"/>
      <c r="G324" s="728"/>
      <c r="H324" s="728"/>
      <c r="I324" s="727"/>
      <c r="J324" s="127"/>
      <c r="K324" s="108"/>
    </row>
    <row r="325" spans="1:17" ht="14.25">
      <c r="A325" s="1013"/>
      <c r="B325" s="570"/>
      <c r="C325" s="716" t="s">
        <v>583</v>
      </c>
      <c r="D325" s="154"/>
      <c r="E325" s="154"/>
      <c r="F325" s="524">
        <v>26028</v>
      </c>
      <c r="G325" s="127">
        <v>26075</v>
      </c>
      <c r="H325" s="127">
        <v>27574</v>
      </c>
      <c r="I325" s="723">
        <v>27218</v>
      </c>
      <c r="J325" s="519">
        <v>27218</v>
      </c>
      <c r="K325" s="108"/>
    </row>
    <row r="326" spans="1:17" ht="14.25">
      <c r="A326" s="1013"/>
      <c r="B326" s="570"/>
      <c r="C326" s="716" t="s">
        <v>508</v>
      </c>
      <c r="D326" s="154"/>
      <c r="E326" s="91"/>
      <c r="F326" s="722">
        <v>472</v>
      </c>
      <c r="G326" s="435">
        <v>0</v>
      </c>
      <c r="H326" s="435">
        <v>490</v>
      </c>
      <c r="I326" s="721">
        <v>182</v>
      </c>
      <c r="J326" s="519">
        <v>182</v>
      </c>
      <c r="K326" s="108"/>
    </row>
    <row r="327" spans="1:17" ht="14.25">
      <c r="A327" s="1013"/>
      <c r="B327" s="570" t="s">
        <v>67</v>
      </c>
      <c r="C327" s="564" t="s">
        <v>297</v>
      </c>
      <c r="D327" s="154">
        <v>8222.8222999999998</v>
      </c>
      <c r="E327" s="154"/>
      <c r="F327" s="573">
        <v>62</v>
      </c>
      <c r="G327" s="127">
        <v>0</v>
      </c>
      <c r="H327" s="524">
        <v>50</v>
      </c>
      <c r="I327" s="723">
        <v>17</v>
      </c>
      <c r="J327" s="519">
        <v>17</v>
      </c>
      <c r="K327" s="108"/>
    </row>
    <row r="328" spans="1:17" ht="14.25">
      <c r="A328" s="1013"/>
      <c r="B328" s="570"/>
      <c r="C328" s="716" t="s">
        <v>502</v>
      </c>
      <c r="D328" s="154"/>
      <c r="E328" s="154"/>
      <c r="F328" s="573"/>
      <c r="G328" s="127">
        <v>0</v>
      </c>
      <c r="H328" s="524">
        <v>40</v>
      </c>
      <c r="I328" s="723">
        <v>15</v>
      </c>
      <c r="J328" s="519">
        <v>15</v>
      </c>
      <c r="K328" s="108"/>
    </row>
    <row r="329" spans="1:17" ht="14.25">
      <c r="A329" s="1013"/>
      <c r="B329" s="570"/>
      <c r="C329" s="716" t="s">
        <v>503</v>
      </c>
      <c r="D329" s="154"/>
      <c r="E329" s="94"/>
      <c r="F329" s="149"/>
      <c r="G329" s="127">
        <v>0</v>
      </c>
      <c r="H329" s="722">
        <v>135</v>
      </c>
      <c r="I329" s="721">
        <v>150</v>
      </c>
      <c r="J329" s="519">
        <v>150</v>
      </c>
      <c r="K329" s="108"/>
    </row>
    <row r="330" spans="1:17" ht="14.25">
      <c r="A330" s="1013"/>
      <c r="B330" s="570" t="s">
        <v>67</v>
      </c>
      <c r="C330" s="439" t="s">
        <v>271</v>
      </c>
      <c r="D330" s="434">
        <v>5413</v>
      </c>
      <c r="E330" s="434"/>
      <c r="F330" s="650">
        <v>66</v>
      </c>
      <c r="G330" s="127">
        <v>0</v>
      </c>
      <c r="H330" s="607">
        <v>160</v>
      </c>
      <c r="I330" s="715" t="s">
        <v>0</v>
      </c>
      <c r="J330" s="127" t="s">
        <v>0</v>
      </c>
      <c r="K330" s="108"/>
    </row>
    <row r="331" spans="1:17" ht="14.25">
      <c r="A331" s="1013"/>
      <c r="B331" s="570" t="s">
        <v>67</v>
      </c>
      <c r="C331" s="574" t="s">
        <v>338</v>
      </c>
      <c r="D331" s="571">
        <v>8233</v>
      </c>
      <c r="E331" s="571"/>
      <c r="F331" s="578">
        <v>34</v>
      </c>
      <c r="G331" s="127">
        <v>0</v>
      </c>
      <c r="H331" s="724">
        <v>101</v>
      </c>
      <c r="I331" s="725" t="s">
        <v>0</v>
      </c>
      <c r="J331" s="127" t="s">
        <v>0</v>
      </c>
      <c r="K331" s="108"/>
      <c r="Q331" s="3"/>
    </row>
    <row r="332" spans="1:17" ht="14.25">
      <c r="A332" s="1013"/>
      <c r="B332" s="570" t="s">
        <v>67</v>
      </c>
      <c r="C332" s="439" t="s">
        <v>270</v>
      </c>
      <c r="D332" s="464">
        <v>5412</v>
      </c>
      <c r="E332" s="464"/>
      <c r="F332" s="650">
        <v>227</v>
      </c>
      <c r="G332" s="127">
        <v>0</v>
      </c>
      <c r="H332" s="726" t="s">
        <v>0</v>
      </c>
      <c r="I332" s="727" t="s">
        <v>0</v>
      </c>
      <c r="J332" s="127" t="s">
        <v>0</v>
      </c>
      <c r="K332" s="108"/>
      <c r="Q332" s="3"/>
    </row>
    <row r="333" spans="1:17" ht="14.25">
      <c r="A333" s="1013"/>
      <c r="B333" s="570"/>
      <c r="C333" s="465" t="s">
        <v>277</v>
      </c>
      <c r="D333" s="464"/>
      <c r="E333" s="464"/>
      <c r="F333" s="466">
        <v>83</v>
      </c>
      <c r="G333" s="435">
        <v>0</v>
      </c>
      <c r="H333" s="728">
        <v>4</v>
      </c>
      <c r="I333" s="727" t="s">
        <v>0</v>
      </c>
      <c r="J333" s="127" t="s">
        <v>0</v>
      </c>
      <c r="K333" s="108"/>
      <c r="Q333" s="3"/>
    </row>
    <row r="334" spans="1:17" ht="14.25">
      <c r="A334" s="1013"/>
      <c r="B334" s="570"/>
      <c r="C334" s="504" t="s">
        <v>273</v>
      </c>
      <c r="D334" s="505" t="s">
        <v>125</v>
      </c>
      <c r="E334" s="692" t="s">
        <v>282</v>
      </c>
      <c r="F334" s="526">
        <v>4202</v>
      </c>
      <c r="G334" s="526">
        <v>4187</v>
      </c>
      <c r="H334" s="611">
        <v>4275</v>
      </c>
      <c r="I334" s="713">
        <v>4455</v>
      </c>
      <c r="J334" s="127">
        <v>4455</v>
      </c>
      <c r="K334" s="108"/>
    </row>
    <row r="335" spans="1:17" ht="14.25">
      <c r="A335" s="1013"/>
      <c r="B335" s="570"/>
      <c r="C335" s="439" t="s">
        <v>274</v>
      </c>
      <c r="D335" s="440" t="s">
        <v>82</v>
      </c>
      <c r="E335" s="440" t="s">
        <v>114</v>
      </c>
      <c r="F335" s="441">
        <v>272</v>
      </c>
      <c r="G335" s="441">
        <v>300</v>
      </c>
      <c r="H335" s="611">
        <v>300</v>
      </c>
      <c r="I335" s="548">
        <v>300</v>
      </c>
      <c r="J335" s="127">
        <v>300</v>
      </c>
      <c r="K335" s="108"/>
    </row>
    <row r="336" spans="1:17" ht="14.25">
      <c r="A336" s="1013"/>
      <c r="B336" s="570"/>
      <c r="C336" s="704" t="s">
        <v>306</v>
      </c>
      <c r="D336" s="633">
        <v>8222</v>
      </c>
      <c r="E336" s="440" t="s">
        <v>47</v>
      </c>
      <c r="F336" s="441">
        <v>910</v>
      </c>
      <c r="G336" s="441">
        <v>400</v>
      </c>
      <c r="H336" s="521">
        <v>1878</v>
      </c>
      <c r="I336" s="643">
        <v>780</v>
      </c>
      <c r="J336" s="127">
        <v>780</v>
      </c>
      <c r="K336" s="108"/>
    </row>
    <row r="337" spans="1:13" ht="14.25">
      <c r="A337" s="1013"/>
      <c r="B337" s="95"/>
      <c r="C337" s="373" t="s">
        <v>345</v>
      </c>
      <c r="D337" s="693">
        <v>3170</v>
      </c>
      <c r="E337" s="486" t="s">
        <v>47</v>
      </c>
      <c r="F337" s="509">
        <v>1</v>
      </c>
      <c r="G337" s="509">
        <v>0</v>
      </c>
      <c r="H337" s="520"/>
      <c r="I337" s="646" t="s">
        <v>0</v>
      </c>
      <c r="J337" s="127" t="s">
        <v>0</v>
      </c>
      <c r="K337" s="108"/>
    </row>
    <row r="338" spans="1:13" ht="14.25">
      <c r="A338" s="1013"/>
      <c r="B338" s="458" t="s">
        <v>126</v>
      </c>
      <c r="C338" s="494"/>
      <c r="D338" s="689"/>
      <c r="E338" s="428" t="s">
        <v>7</v>
      </c>
      <c r="F338" s="429">
        <v>5682</v>
      </c>
      <c r="G338" s="429">
        <v>1000</v>
      </c>
      <c r="H338" s="429">
        <v>7296</v>
      </c>
      <c r="I338" s="429">
        <f>I339</f>
        <v>1500</v>
      </c>
      <c r="J338" s="431">
        <f>J339</f>
        <v>1500</v>
      </c>
      <c r="K338" s="995">
        <f>J338-G338</f>
        <v>500</v>
      </c>
    </row>
    <row r="339" spans="1:13" ht="14.25">
      <c r="A339" s="1013"/>
      <c r="B339" s="88">
        <v>6399</v>
      </c>
      <c r="C339" s="504" t="s">
        <v>196</v>
      </c>
      <c r="D339" s="505"/>
      <c r="E339" s="505"/>
      <c r="F339" s="526">
        <v>5682</v>
      </c>
      <c r="G339" s="526">
        <v>1000</v>
      </c>
      <c r="H339" s="526">
        <v>7296</v>
      </c>
      <c r="I339" s="577">
        <f>SUM(I340:I341)</f>
        <v>1500</v>
      </c>
      <c r="J339" s="127">
        <f>SUM(J340:J341)</f>
        <v>1500</v>
      </c>
      <c r="K339" s="995">
        <f>J339-G339</f>
        <v>500</v>
      </c>
      <c r="L339" s="3"/>
    </row>
    <row r="340" spans="1:13" ht="14.25">
      <c r="A340" s="1013"/>
      <c r="B340" s="90"/>
      <c r="C340" s="485" t="s">
        <v>305</v>
      </c>
      <c r="D340" s="486"/>
      <c r="E340" s="486"/>
      <c r="F340" s="520">
        <v>771</v>
      </c>
      <c r="G340" s="520">
        <v>1000</v>
      </c>
      <c r="H340" s="520">
        <v>1900</v>
      </c>
      <c r="I340" s="719">
        <v>1500</v>
      </c>
      <c r="J340" s="127">
        <v>1500</v>
      </c>
      <c r="K340" s="995">
        <f>J340-G340</f>
        <v>500</v>
      </c>
    </row>
    <row r="341" spans="1:13" ht="14.25">
      <c r="A341" s="1013"/>
      <c r="B341" s="90"/>
      <c r="C341" s="586" t="s">
        <v>322</v>
      </c>
      <c r="D341" s="729"/>
      <c r="E341" s="692"/>
      <c r="F341" s="728">
        <v>4911</v>
      </c>
      <c r="G341" s="728" t="s">
        <v>0</v>
      </c>
      <c r="H341" s="728">
        <v>5396</v>
      </c>
      <c r="I341" s="503" t="s">
        <v>0</v>
      </c>
      <c r="J341" s="503" t="s">
        <v>0</v>
      </c>
      <c r="K341" s="108"/>
    </row>
    <row r="342" spans="1:13" ht="14.25">
      <c r="A342" s="1013"/>
      <c r="B342" s="730" t="s">
        <v>127</v>
      </c>
      <c r="C342" s="661"/>
      <c r="D342" s="731"/>
      <c r="E342" s="731"/>
      <c r="F342" s="732">
        <v>2771</v>
      </c>
      <c r="G342" s="732">
        <v>600</v>
      </c>
      <c r="H342" s="732">
        <v>1757</v>
      </c>
      <c r="I342" s="732">
        <f>I344</f>
        <v>500</v>
      </c>
      <c r="J342" s="431">
        <f>J344</f>
        <v>500</v>
      </c>
      <c r="K342" s="995">
        <f>J342-G342</f>
        <v>-100</v>
      </c>
      <c r="L342" s="3"/>
    </row>
    <row r="343" spans="1:13" ht="14.25">
      <c r="A343" s="1013"/>
      <c r="B343" s="733">
        <v>6402</v>
      </c>
      <c r="C343" s="734" t="s">
        <v>517</v>
      </c>
      <c r="D343" s="477"/>
      <c r="E343" s="477" t="s">
        <v>7</v>
      </c>
      <c r="F343" s="517">
        <v>490</v>
      </c>
      <c r="G343" s="517" t="s">
        <v>0</v>
      </c>
      <c r="H343" s="517">
        <v>490</v>
      </c>
      <c r="I343" s="127" t="s">
        <v>0</v>
      </c>
      <c r="J343" s="127" t="s">
        <v>0</v>
      </c>
      <c r="K343" s="108"/>
    </row>
    <row r="344" spans="1:13" ht="14.25">
      <c r="A344" s="1013"/>
      <c r="B344" s="88">
        <v>6409</v>
      </c>
      <c r="C344" s="629" t="s">
        <v>197</v>
      </c>
      <c r="D344" s="440"/>
      <c r="E344" s="440"/>
      <c r="F344" s="454">
        <v>2217</v>
      </c>
      <c r="G344" s="454">
        <v>600</v>
      </c>
      <c r="H344" s="454">
        <v>1267</v>
      </c>
      <c r="I344" s="454">
        <f>I345+I349</f>
        <v>500</v>
      </c>
      <c r="J344" s="127">
        <f>J345+J349</f>
        <v>500</v>
      </c>
      <c r="K344" s="149"/>
    </row>
    <row r="345" spans="1:13" ht="14.25">
      <c r="A345" s="1013"/>
      <c r="B345" s="92"/>
      <c r="C345" s="629" t="s">
        <v>275</v>
      </c>
      <c r="D345" s="735">
        <v>5231.6202999999996</v>
      </c>
      <c r="E345" s="440" t="s">
        <v>33</v>
      </c>
      <c r="F345" s="454">
        <v>255</v>
      </c>
      <c r="G345" s="454">
        <v>300</v>
      </c>
      <c r="H345" s="454">
        <v>967</v>
      </c>
      <c r="I345" s="127">
        <v>300</v>
      </c>
      <c r="J345" s="127">
        <v>300</v>
      </c>
      <c r="K345" s="161"/>
      <c r="L345" s="3"/>
      <c r="M345" s="3"/>
    </row>
    <row r="346" spans="1:13" ht="14.25">
      <c r="A346" s="1013">
        <v>17</v>
      </c>
      <c r="B346" s="90"/>
      <c r="C346" s="685" t="s">
        <v>499</v>
      </c>
      <c r="D346" s="736"/>
      <c r="E346" s="440"/>
      <c r="F346" s="454"/>
      <c r="G346" s="454"/>
      <c r="H346" s="454">
        <v>404</v>
      </c>
      <c r="I346" s="127" t="s">
        <v>0</v>
      </c>
      <c r="J346" s="127" t="s">
        <v>0</v>
      </c>
      <c r="K346" s="161"/>
      <c r="L346" s="3"/>
      <c r="M346" s="3"/>
    </row>
    <row r="347" spans="1:13" ht="14.25">
      <c r="A347" s="1013"/>
      <c r="B347" s="90"/>
      <c r="C347" s="685" t="s">
        <v>500</v>
      </c>
      <c r="D347" s="736"/>
      <c r="E347" s="440"/>
      <c r="F347" s="454"/>
      <c r="G347" s="454"/>
      <c r="H347" s="454">
        <v>136</v>
      </c>
      <c r="I347" s="127" t="s">
        <v>0</v>
      </c>
      <c r="J347" s="127" t="s">
        <v>0</v>
      </c>
      <c r="K347" s="161"/>
      <c r="L347" s="3"/>
      <c r="M347" s="3"/>
    </row>
    <row r="348" spans="1:13" ht="14.25">
      <c r="A348" s="1013"/>
      <c r="B348" s="90"/>
      <c r="C348" s="685" t="s">
        <v>498</v>
      </c>
      <c r="D348" s="736"/>
      <c r="E348" s="440"/>
      <c r="F348" s="454"/>
      <c r="G348" s="454"/>
      <c r="H348" s="454">
        <v>427</v>
      </c>
      <c r="I348" s="127" t="s">
        <v>0</v>
      </c>
      <c r="J348" s="127" t="s">
        <v>0</v>
      </c>
      <c r="K348" s="161"/>
      <c r="L348" s="3"/>
      <c r="M348" s="3"/>
    </row>
    <row r="349" spans="1:13" ht="14.25">
      <c r="A349" s="1013"/>
      <c r="B349" s="92"/>
      <c r="C349" s="685" t="s">
        <v>276</v>
      </c>
      <c r="D349" s="477" t="s">
        <v>0</v>
      </c>
      <c r="E349" s="440" t="s">
        <v>7</v>
      </c>
      <c r="F349" s="454">
        <v>1962</v>
      </c>
      <c r="G349" s="441">
        <v>300</v>
      </c>
      <c r="H349" s="441">
        <v>300</v>
      </c>
      <c r="I349" s="127">
        <v>200</v>
      </c>
      <c r="J349" s="127">
        <v>200</v>
      </c>
      <c r="K349" s="161"/>
      <c r="M349" s="3"/>
    </row>
    <row r="350" spans="1:13" ht="14.25">
      <c r="A350" s="1013"/>
      <c r="B350" s="737"/>
      <c r="C350" s="737" t="s">
        <v>128</v>
      </c>
      <c r="D350" s="738"/>
      <c r="E350" s="739"/>
      <c r="F350" s="740">
        <v>602632</v>
      </c>
      <c r="G350" s="740">
        <v>560108</v>
      </c>
      <c r="H350" s="740">
        <f>SUM(H342,H338,H264,H240,H233,H222,H206,H201,H184,H135,H131,H109,H84,H49,H40,H17,H12,H8)</f>
        <v>631853</v>
      </c>
      <c r="I350" s="740">
        <f>I8+I12+I17+I40+I49+I84+I109+I131+I135+I184+I206+I222+I233+I240+I264+I338+I342</f>
        <v>813057</v>
      </c>
      <c r="J350" s="741">
        <f>J8+J12+J17+J40+J49+J84+J109+J131+J135+J184+J206+J222+J233+J240+J264+J338+J342</f>
        <v>594461</v>
      </c>
      <c r="K350" s="993">
        <f>J350-G350</f>
        <v>34353</v>
      </c>
      <c r="L350" s="3"/>
    </row>
    <row r="351" spans="1:13">
      <c r="A351" s="1013"/>
      <c r="C351" s="16"/>
      <c r="D351" s="15"/>
      <c r="E351" s="15"/>
      <c r="F351" s="15"/>
      <c r="G351" s="15"/>
      <c r="H351" s="15"/>
      <c r="I351" s="15"/>
      <c r="J351" s="15"/>
    </row>
    <row r="352" spans="1:13">
      <c r="A352" s="1013"/>
      <c r="C352" t="s">
        <v>67</v>
      </c>
      <c r="D352" s="15"/>
      <c r="E352" s="15"/>
      <c r="F352" s="15"/>
      <c r="G352" s="15"/>
      <c r="H352" s="15"/>
      <c r="I352" s="15"/>
      <c r="J352" s="34"/>
    </row>
    <row r="353" spans="1:15">
      <c r="A353" s="1013"/>
      <c r="B353" s="30"/>
      <c r="D353" s="15"/>
      <c r="E353" s="15"/>
      <c r="F353" s="15"/>
      <c r="G353" s="15"/>
      <c r="H353" s="15"/>
      <c r="I353" s="15"/>
      <c r="J353" t="s">
        <v>67</v>
      </c>
      <c r="O353" t="s">
        <v>67</v>
      </c>
    </row>
    <row r="354" spans="1:15">
      <c r="A354" s="1013"/>
      <c r="B354" s="30"/>
      <c r="D354" s="15"/>
      <c r="E354" t="s">
        <v>67</v>
      </c>
      <c r="G354" s="15"/>
      <c r="H354" s="15"/>
      <c r="I354" s="15"/>
      <c r="J354" s="34"/>
    </row>
    <row r="355" spans="1:15">
      <c r="A355" s="1013"/>
      <c r="C355" t="s">
        <v>67</v>
      </c>
      <c r="D355" s="15"/>
      <c r="E355" s="15"/>
      <c r="F355" s="15"/>
      <c r="G355" t="s">
        <v>67</v>
      </c>
      <c r="H355" t="s">
        <v>67</v>
      </c>
      <c r="I355" s="15"/>
      <c r="J355" s="15"/>
    </row>
    <row r="356" spans="1:15">
      <c r="A356" s="1013"/>
      <c r="C356" s="15"/>
      <c r="D356" s="15"/>
      <c r="E356" s="15"/>
      <c r="F356" s="15"/>
      <c r="G356" t="s">
        <v>67</v>
      </c>
      <c r="H356" s="15"/>
      <c r="I356" s="15"/>
      <c r="J356" s="15"/>
    </row>
    <row r="357" spans="1:15">
      <c r="A357" s="1013"/>
      <c r="C357" s="15"/>
      <c r="D357" s="15"/>
      <c r="E357" s="15"/>
      <c r="F357" s="15"/>
      <c r="G357" s="15"/>
      <c r="H357" s="15"/>
      <c r="I357" s="15"/>
      <c r="J357" s="15"/>
    </row>
    <row r="358" spans="1:15">
      <c r="A358" s="1013"/>
      <c r="C358" s="15"/>
      <c r="D358" s="15"/>
      <c r="E358" s="15"/>
      <c r="F358" s="15"/>
      <c r="G358" s="15"/>
      <c r="H358" s="15"/>
      <c r="J358" s="15"/>
    </row>
    <row r="359" spans="1:15">
      <c r="A359" s="1013"/>
      <c r="C359" t="s">
        <v>67</v>
      </c>
      <c r="D359" s="15"/>
      <c r="E359" s="15"/>
      <c r="F359" s="15"/>
      <c r="G359" s="15"/>
      <c r="H359" s="15"/>
      <c r="I359" s="15"/>
      <c r="J359" s="15"/>
    </row>
    <row r="360" spans="1:15">
      <c r="A360" s="1013"/>
      <c r="C360" s="15"/>
      <c r="D360" s="15"/>
      <c r="E360" s="15"/>
      <c r="F360" s="15"/>
      <c r="G360" s="15"/>
      <c r="H360" t="s">
        <v>67</v>
      </c>
      <c r="I360" s="15"/>
      <c r="J360" s="15"/>
    </row>
    <row r="361" spans="1:15">
      <c r="A361" s="1013"/>
      <c r="C361" s="15"/>
      <c r="D361" s="15"/>
      <c r="E361" s="15"/>
      <c r="F361" s="15"/>
      <c r="G361" s="15"/>
      <c r="H361" s="15"/>
      <c r="I361" s="15"/>
      <c r="J361" s="15"/>
    </row>
    <row r="362" spans="1:15">
      <c r="A362" s="1013"/>
      <c r="C362" s="15"/>
      <c r="D362" s="15"/>
      <c r="E362" s="15"/>
      <c r="F362" s="15"/>
      <c r="G362" s="15"/>
      <c r="H362" s="15"/>
      <c r="I362" s="15"/>
      <c r="J362" s="15"/>
    </row>
    <row r="363" spans="1:15">
      <c r="A363" s="1013"/>
      <c r="C363" s="15"/>
      <c r="D363" s="15"/>
      <c r="E363" s="15"/>
      <c r="F363" s="15"/>
      <c r="G363" s="15"/>
      <c r="H363" s="15"/>
      <c r="I363" s="15"/>
      <c r="J363" s="15"/>
    </row>
    <row r="364" spans="1:15">
      <c r="A364" s="1013"/>
      <c r="C364" s="15"/>
      <c r="D364" s="15"/>
      <c r="E364" s="15"/>
      <c r="F364" s="15"/>
      <c r="G364" s="15"/>
      <c r="H364" s="15"/>
      <c r="I364" s="15"/>
      <c r="J364" s="15"/>
    </row>
    <row r="365" spans="1:15">
      <c r="A365" s="1013"/>
      <c r="C365" s="15"/>
      <c r="D365" s="15"/>
      <c r="E365" s="15"/>
      <c r="F365" s="15"/>
      <c r="G365" s="15"/>
      <c r="H365" s="15"/>
      <c r="I365" s="15"/>
      <c r="J365" s="15"/>
    </row>
    <row r="366" spans="1:15">
      <c r="A366" s="1013"/>
    </row>
    <row r="367" spans="1:15">
      <c r="A367" s="1013"/>
    </row>
    <row r="368" spans="1:15">
      <c r="A368" s="1013"/>
    </row>
    <row r="369" spans="1:9">
      <c r="A369" s="1013"/>
    </row>
    <row r="370" spans="1:9">
      <c r="A370" s="1013"/>
    </row>
    <row r="371" spans="1:9">
      <c r="A371" s="1013"/>
    </row>
    <row r="372" spans="1:9">
      <c r="A372" s="1013"/>
    </row>
    <row r="373" spans="1:9">
      <c r="A373" s="1013"/>
      <c r="I373" t="s">
        <v>378</v>
      </c>
    </row>
    <row r="374" spans="1:9">
      <c r="A374" s="1013"/>
    </row>
    <row r="375" spans="1:9">
      <c r="A375" s="1013"/>
    </row>
    <row r="376" spans="1:9">
      <c r="A376" s="1013"/>
    </row>
    <row r="377" spans="1:9">
      <c r="A377" s="1013"/>
    </row>
    <row r="378" spans="1:9">
      <c r="A378" s="1013"/>
    </row>
    <row r="379" spans="1:9">
      <c r="A379" s="1013"/>
    </row>
    <row r="380" spans="1:9">
      <c r="A380" s="1013"/>
    </row>
    <row r="381" spans="1:9">
      <c r="A381" s="1013"/>
    </row>
    <row r="382" spans="1:9">
      <c r="A382" s="1013"/>
    </row>
    <row r="383" spans="1:9">
      <c r="A383" s="1013"/>
    </row>
    <row r="384" spans="1:9">
      <c r="A384" s="1013"/>
    </row>
    <row r="385" spans="1:1">
      <c r="A385" s="1013"/>
    </row>
    <row r="386" spans="1:1">
      <c r="A386" s="1013"/>
    </row>
    <row r="387" spans="1:1">
      <c r="A387" s="1013"/>
    </row>
    <row r="388" spans="1:1">
      <c r="A388" s="1013"/>
    </row>
    <row r="389" spans="1:1">
      <c r="A389" s="1013"/>
    </row>
    <row r="390" spans="1:1">
      <c r="A390" s="1013"/>
    </row>
    <row r="391" spans="1:1">
      <c r="A391" s="1013"/>
    </row>
    <row r="392" spans="1:1">
      <c r="A392" s="1013"/>
    </row>
  </sheetData>
  <mergeCells count="14">
    <mergeCell ref="B2:J2"/>
    <mergeCell ref="F5:F7"/>
    <mergeCell ref="E5:E7"/>
    <mergeCell ref="B201:C201"/>
    <mergeCell ref="A1:A44"/>
    <mergeCell ref="A45:A87"/>
    <mergeCell ref="A88:A130"/>
    <mergeCell ref="A131:A173"/>
    <mergeCell ref="A174:A216"/>
    <mergeCell ref="A217:A259"/>
    <mergeCell ref="A260:A302"/>
    <mergeCell ref="A303:A345"/>
    <mergeCell ref="A346:A388"/>
    <mergeCell ref="A389:A392"/>
  </mergeCells>
  <pageMargins left="0.27" right="3.937007874015748E-2" top="0.47244094488188981" bottom="0.70866141732283472" header="0.35433070866141736" footer="0.47244094488188981"/>
  <pageSetup paperSize="9" scale="80" firstPageNumber="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zoomScaleNormal="100" workbookViewId="0">
      <selection activeCell="B8" sqref="B8:H8"/>
    </sheetView>
  </sheetViews>
  <sheetFormatPr defaultRowHeight="12.75"/>
  <cols>
    <col min="2" max="2" width="10.5703125" customWidth="1"/>
    <col min="3" max="3" width="44.85546875" customWidth="1"/>
    <col min="4" max="4" width="12.42578125" customWidth="1"/>
    <col min="5" max="5" width="10.42578125" customWidth="1"/>
    <col min="6" max="6" width="53.28515625" customWidth="1"/>
    <col min="7" max="7" width="12.42578125" customWidth="1"/>
    <col min="8" max="8" width="11.7109375" customWidth="1"/>
  </cols>
  <sheetData>
    <row r="1" spans="1:10">
      <c r="A1" s="1013">
        <v>18</v>
      </c>
    </row>
    <row r="2" spans="1:10">
      <c r="A2" s="1013"/>
    </row>
    <row r="3" spans="1:10" ht="14.25" customHeight="1">
      <c r="A3" s="1013"/>
      <c r="G3" s="86" t="s">
        <v>670</v>
      </c>
      <c r="H3" s="86"/>
    </row>
    <row r="4" spans="1:10">
      <c r="A4" s="1013"/>
    </row>
    <row r="5" spans="1:10">
      <c r="A5" s="1013"/>
    </row>
    <row r="6" spans="1:10">
      <c r="A6" s="1013"/>
    </row>
    <row r="7" spans="1:10">
      <c r="A7" s="1013"/>
    </row>
    <row r="8" spans="1:10" ht="23.25">
      <c r="A8" s="1013"/>
      <c r="B8" s="1019" t="s">
        <v>669</v>
      </c>
      <c r="C8" s="1019"/>
      <c r="D8" s="1019"/>
      <c r="E8" s="1019"/>
      <c r="F8" s="1019"/>
      <c r="G8" s="1019"/>
      <c r="H8" s="1019"/>
      <c r="I8" s="1007"/>
      <c r="J8" s="1007"/>
    </row>
    <row r="9" spans="1:10" ht="23.25">
      <c r="A9" s="1013"/>
      <c r="B9" s="1010"/>
      <c r="C9" s="1010"/>
      <c r="D9" s="1010"/>
      <c r="E9" s="1010"/>
      <c r="F9" s="1010"/>
      <c r="G9" s="1010"/>
      <c r="H9" s="1010"/>
      <c r="I9" s="1007"/>
      <c r="J9" s="1007"/>
    </row>
    <row r="10" spans="1:10" ht="23.25">
      <c r="A10" s="1013"/>
      <c r="B10" s="59"/>
      <c r="C10" s="59"/>
      <c r="D10" s="59"/>
      <c r="E10" s="59"/>
      <c r="F10" s="59"/>
      <c r="G10" s="59"/>
      <c r="H10" s="59"/>
      <c r="I10" s="59"/>
      <c r="J10" s="59"/>
    </row>
    <row r="11" spans="1:10" ht="18">
      <c r="A11" s="1013"/>
      <c r="B11" s="1040" t="s">
        <v>655</v>
      </c>
      <c r="C11" s="1040"/>
      <c r="D11" s="1040"/>
      <c r="E11" s="1040"/>
      <c r="F11" s="1040"/>
      <c r="G11" s="1040"/>
      <c r="H11" s="1040"/>
      <c r="I11" s="1082"/>
      <c r="J11" s="1082"/>
    </row>
    <row r="12" spans="1:10" ht="18">
      <c r="A12" s="1013"/>
      <c r="B12" s="1012"/>
      <c r="C12" s="1012"/>
      <c r="D12" s="1012"/>
      <c r="E12" s="1012"/>
      <c r="F12" s="1012"/>
      <c r="G12" s="1012"/>
      <c r="H12" s="1012"/>
      <c r="I12" s="1082"/>
      <c r="J12" s="1082"/>
    </row>
    <row r="13" spans="1:10" ht="18">
      <c r="A13" s="1013"/>
      <c r="B13" s="1012"/>
      <c r="C13" s="1012"/>
      <c r="D13" s="1012"/>
      <c r="E13" s="1012"/>
      <c r="F13" s="1012"/>
      <c r="G13" s="1012"/>
      <c r="H13" s="1012"/>
      <c r="I13" s="1082"/>
      <c r="J13" s="1082"/>
    </row>
    <row r="14" spans="1:10" ht="15.75">
      <c r="A14" s="1013"/>
      <c r="C14" s="56"/>
    </row>
    <row r="15" spans="1:10" ht="14.25">
      <c r="A15" s="1013"/>
      <c r="B15" s="86"/>
      <c r="C15" s="86"/>
      <c r="D15" s="421"/>
      <c r="E15" s="86"/>
      <c r="F15" s="85"/>
      <c r="G15" s="85"/>
      <c r="H15" s="85" t="s">
        <v>2</v>
      </c>
    </row>
    <row r="16" spans="1:10" ht="14.25">
      <c r="A16" s="1013"/>
      <c r="B16" s="985"/>
      <c r="C16" s="985"/>
      <c r="D16" s="1041" t="s">
        <v>434</v>
      </c>
      <c r="E16" s="1023" t="s">
        <v>485</v>
      </c>
      <c r="F16" s="1044" t="s">
        <v>486</v>
      </c>
      <c r="G16" s="1023" t="s">
        <v>487</v>
      </c>
      <c r="H16" s="985" t="s">
        <v>71</v>
      </c>
    </row>
    <row r="17" spans="1:14" ht="14.25">
      <c r="A17" s="1013"/>
      <c r="B17" s="986" t="s">
        <v>415</v>
      </c>
      <c r="C17" s="986" t="s">
        <v>423</v>
      </c>
      <c r="D17" s="1042"/>
      <c r="E17" s="1024"/>
      <c r="F17" s="1045"/>
      <c r="G17" s="1024"/>
      <c r="H17" s="986" t="s">
        <v>69</v>
      </c>
      <c r="M17" s="1039"/>
      <c r="N17" s="1039"/>
    </row>
    <row r="18" spans="1:14" ht="14.25">
      <c r="A18" s="1013"/>
      <c r="B18" s="986"/>
      <c r="C18" s="92"/>
      <c r="D18" s="1043"/>
      <c r="E18" s="1025"/>
      <c r="F18" s="1046"/>
      <c r="G18" s="1025"/>
      <c r="H18" s="94" t="s">
        <v>392</v>
      </c>
    </row>
    <row r="19" spans="1:14" ht="14.25">
      <c r="A19" s="1013"/>
      <c r="B19" s="744">
        <v>6171</v>
      </c>
      <c r="C19" s="750" t="s">
        <v>621</v>
      </c>
      <c r="D19" s="744" t="s">
        <v>39</v>
      </c>
      <c r="E19" s="751">
        <v>12000</v>
      </c>
      <c r="F19" s="752" t="s">
        <v>622</v>
      </c>
      <c r="G19" s="753">
        <v>11645</v>
      </c>
      <c r="H19" s="127">
        <v>11645</v>
      </c>
    </row>
    <row r="20" spans="1:14" ht="14.25">
      <c r="A20" s="1013"/>
      <c r="B20" s="744">
        <v>6171</v>
      </c>
      <c r="C20" s="747" t="s">
        <v>620</v>
      </c>
      <c r="D20" s="744" t="s">
        <v>39</v>
      </c>
      <c r="E20" s="748">
        <v>500</v>
      </c>
      <c r="F20" s="745" t="s">
        <v>586</v>
      </c>
      <c r="G20" s="749">
        <v>500</v>
      </c>
      <c r="H20" s="127">
        <v>500</v>
      </c>
    </row>
    <row r="21" spans="1:14" ht="15">
      <c r="A21" s="1013"/>
      <c r="B21" s="755"/>
      <c r="C21" s="755" t="s">
        <v>409</v>
      </c>
      <c r="D21" s="756"/>
      <c r="E21" s="758">
        <f>SUM(E19:E20)</f>
        <v>12500</v>
      </c>
      <c r="F21" s="757"/>
      <c r="G21" s="758">
        <f>SUM(H21)</f>
        <v>12145</v>
      </c>
      <c r="H21" s="758">
        <f>SUM(H19:H20)</f>
        <v>12145</v>
      </c>
      <c r="I21" s="3"/>
      <c r="J21" s="3"/>
    </row>
    <row r="22" spans="1:14">
      <c r="A22" s="1013"/>
    </row>
    <row r="23" spans="1:14">
      <c r="A23" s="1013"/>
      <c r="C23" t="s">
        <v>67</v>
      </c>
    </row>
    <row r="24" spans="1:14">
      <c r="A24" s="1013"/>
    </row>
    <row r="25" spans="1:14">
      <c r="A25" s="1013"/>
      <c r="C25" t="s">
        <v>67</v>
      </c>
      <c r="E25" s="3"/>
    </row>
    <row r="26" spans="1:14">
      <c r="A26" s="1013"/>
      <c r="E26" s="3"/>
      <c r="G26" s="3"/>
    </row>
    <row r="27" spans="1:14">
      <c r="A27" s="1013"/>
    </row>
    <row r="28" spans="1:14">
      <c r="A28" s="1013"/>
    </row>
    <row r="29" spans="1:14">
      <c r="A29" s="1013"/>
    </row>
    <row r="30" spans="1:14">
      <c r="A30" s="1013"/>
    </row>
    <row r="31" spans="1:14">
      <c r="A31" s="1013"/>
    </row>
    <row r="32" spans="1:14">
      <c r="A32" s="1013"/>
    </row>
    <row r="33" spans="1:1">
      <c r="A33" s="1013"/>
    </row>
    <row r="34" spans="1:1">
      <c r="A34" s="1013"/>
    </row>
    <row r="35" spans="1:1">
      <c r="A35" s="1013"/>
    </row>
    <row r="36" spans="1:1">
      <c r="A36" s="1013"/>
    </row>
    <row r="37" spans="1:1">
      <c r="A37" s="1013"/>
    </row>
    <row r="38" spans="1:1">
      <c r="A38" s="1013"/>
    </row>
    <row r="39" spans="1:1">
      <c r="A39" s="1013"/>
    </row>
    <row r="40" spans="1:1">
      <c r="A40" s="1013"/>
    </row>
    <row r="41" spans="1:1">
      <c r="A41" s="1013"/>
    </row>
    <row r="42" spans="1:1">
      <c r="A42" s="1013"/>
    </row>
    <row r="43" spans="1:1">
      <c r="A43" s="1013"/>
    </row>
    <row r="44" spans="1:1">
      <c r="A44" s="1013"/>
    </row>
    <row r="45" spans="1:1">
      <c r="A45" s="1013"/>
    </row>
    <row r="46" spans="1:1">
      <c r="A46" s="1083"/>
    </row>
    <row r="47" spans="1:1">
      <c r="A47" s="1083"/>
    </row>
    <row r="48" spans="1:1">
      <c r="A48" s="1083"/>
    </row>
    <row r="49" spans="1:1">
      <c r="A49" s="1083"/>
    </row>
    <row r="50" spans="1:1">
      <c r="A50" s="1083"/>
    </row>
    <row r="51" spans="1:1">
      <c r="A51" s="1083"/>
    </row>
    <row r="52" spans="1:1">
      <c r="A52" s="1083"/>
    </row>
    <row r="53" spans="1:1">
      <c r="A53" s="1083"/>
    </row>
    <row r="54" spans="1:1">
      <c r="A54" s="1083"/>
    </row>
  </sheetData>
  <mergeCells count="8">
    <mergeCell ref="M17:N17"/>
    <mergeCell ref="D16:D18"/>
    <mergeCell ref="E16:E18"/>
    <mergeCell ref="F16:F18"/>
    <mergeCell ref="G16:G18"/>
    <mergeCell ref="B8:H8"/>
    <mergeCell ref="B11:H11"/>
    <mergeCell ref="A1:A45"/>
  </mergeCells>
  <pageMargins left="0.27559055118110237" right="0.78740157480314965" top="0.59055118110236227" bottom="0.78740157480314965" header="0.31496062992125984" footer="0.31496062992125984"/>
  <pageSetup paperSize="9" scale="80" firstPageNumber="18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E10" sqref="E10"/>
    </sheetView>
  </sheetViews>
  <sheetFormatPr defaultRowHeight="12.75"/>
  <cols>
    <col min="1" max="1" width="11.85546875" customWidth="1"/>
    <col min="2" max="2" width="10.28515625" customWidth="1"/>
    <col min="3" max="3" width="46.140625" customWidth="1"/>
    <col min="4" max="4" width="9" customWidth="1"/>
    <col min="5" max="5" width="15.140625" customWidth="1"/>
    <col min="6" max="6" width="13.42578125" customWidth="1"/>
    <col min="7" max="7" width="13.140625" customWidth="1"/>
    <col min="8" max="8" width="14.42578125" customWidth="1"/>
    <col min="9" max="9" width="15.28515625" customWidth="1"/>
    <col min="10" max="10" width="13.42578125" customWidth="1"/>
  </cols>
  <sheetData>
    <row r="1" spans="1:10" ht="12.75" customHeight="1">
      <c r="A1" s="1013">
        <v>19</v>
      </c>
    </row>
    <row r="2" spans="1:10">
      <c r="A2" s="1013"/>
    </row>
    <row r="3" spans="1:10" ht="14.25" customHeight="1">
      <c r="A3" s="1013"/>
      <c r="B3" s="55"/>
      <c r="C3" s="55"/>
      <c r="D3" s="55"/>
      <c r="E3" s="55"/>
      <c r="F3" s="55"/>
      <c r="G3" s="57"/>
      <c r="H3" s="57"/>
      <c r="I3" s="57"/>
      <c r="J3" s="474"/>
    </row>
    <row r="4" spans="1:10" ht="18">
      <c r="A4" s="1013"/>
      <c r="C4" s="1047"/>
      <c r="D4" s="1047"/>
      <c r="E4" s="1047"/>
      <c r="F4" s="1047"/>
      <c r="G4" s="1047"/>
      <c r="H4" s="58"/>
      <c r="I4" s="58"/>
      <c r="J4" s="49"/>
    </row>
    <row r="5" spans="1:10">
      <c r="A5" s="1013"/>
    </row>
    <row r="6" spans="1:10" ht="23.25">
      <c r="A6" s="1013"/>
      <c r="B6" s="59"/>
      <c r="C6" s="1010"/>
      <c r="D6" s="1010"/>
      <c r="E6" s="1010"/>
      <c r="F6" s="1010"/>
      <c r="G6" s="1010"/>
      <c r="H6" s="1010"/>
      <c r="I6" s="1010"/>
      <c r="J6" s="1010"/>
    </row>
    <row r="7" spans="1:10" ht="23.25">
      <c r="A7" s="1013"/>
      <c r="B7" s="1012"/>
      <c r="C7" s="59"/>
      <c r="D7" s="59"/>
      <c r="E7" s="59"/>
      <c r="F7" s="59"/>
      <c r="G7" s="59"/>
      <c r="H7" s="59"/>
      <c r="I7" s="59"/>
      <c r="J7" s="59"/>
    </row>
    <row r="8" spans="1:10" ht="18">
      <c r="A8" s="1013"/>
      <c r="B8" s="1040" t="s">
        <v>425</v>
      </c>
      <c r="C8" s="1040"/>
      <c r="D8" s="1040"/>
      <c r="E8" s="1040"/>
      <c r="F8" s="1040"/>
      <c r="G8" s="1040"/>
      <c r="H8" s="1040"/>
      <c r="I8" s="1040"/>
      <c r="J8" s="1040"/>
    </row>
    <row r="9" spans="1:10" ht="18">
      <c r="A9" s="1013"/>
      <c r="B9" s="1012"/>
      <c r="C9" s="1012"/>
      <c r="D9" s="1012"/>
      <c r="E9" s="1012"/>
      <c r="F9" s="1012"/>
      <c r="G9" s="1012"/>
      <c r="H9" s="1012"/>
      <c r="I9" s="1012"/>
      <c r="J9" s="1012"/>
    </row>
    <row r="10" spans="1:10" ht="18">
      <c r="A10" s="1013"/>
      <c r="C10" s="1012"/>
      <c r="D10" s="1012"/>
      <c r="E10" s="1012"/>
      <c r="F10" s="1012"/>
      <c r="G10" s="1012"/>
      <c r="H10" s="1012"/>
      <c r="I10" s="1012"/>
      <c r="J10" s="1012"/>
    </row>
    <row r="11" spans="1:10">
      <c r="A11" s="1013"/>
      <c r="E11" s="60"/>
      <c r="F11" s="60"/>
    </row>
    <row r="12" spans="1:10">
      <c r="A12" s="1013"/>
      <c r="J12" s="11" t="s">
        <v>2</v>
      </c>
    </row>
    <row r="13" spans="1:10" ht="57">
      <c r="A13" s="1013"/>
      <c r="B13" s="744" t="s">
        <v>415</v>
      </c>
      <c r="C13" s="940" t="s">
        <v>426</v>
      </c>
      <c r="D13" s="746" t="s">
        <v>427</v>
      </c>
      <c r="E13" s="746" t="s">
        <v>428</v>
      </c>
      <c r="F13" s="746" t="s">
        <v>429</v>
      </c>
      <c r="G13" s="746" t="s">
        <v>430</v>
      </c>
      <c r="H13" s="746" t="s">
        <v>431</v>
      </c>
      <c r="I13" s="746" t="s">
        <v>432</v>
      </c>
      <c r="J13" s="746" t="s">
        <v>663</v>
      </c>
    </row>
    <row r="14" spans="1:10" ht="15">
      <c r="A14" s="1013"/>
      <c r="B14" s="1087"/>
      <c r="C14" s="1084" t="s">
        <v>615</v>
      </c>
      <c r="D14" s="759"/>
      <c r="E14" s="98">
        <f t="shared" ref="E14:I14" si="0">E15</f>
        <v>44899</v>
      </c>
      <c r="F14" s="98">
        <f t="shared" si="0"/>
        <v>36909</v>
      </c>
      <c r="G14" s="98">
        <f t="shared" si="0"/>
        <v>32209</v>
      </c>
      <c r="H14" s="98">
        <f t="shared" si="0"/>
        <v>12690</v>
      </c>
      <c r="I14" s="98">
        <f t="shared" si="0"/>
        <v>38194</v>
      </c>
      <c r="J14" s="98">
        <f>J15</f>
        <v>12690</v>
      </c>
    </row>
    <row r="15" spans="1:10" ht="14.25">
      <c r="A15" s="1013"/>
      <c r="B15" s="408">
        <v>4357</v>
      </c>
      <c r="C15" s="1085" t="s">
        <v>595</v>
      </c>
      <c r="D15" s="744" t="s">
        <v>47</v>
      </c>
      <c r="E15" s="128">
        <v>44899</v>
      </c>
      <c r="F15" s="128">
        <v>36909</v>
      </c>
      <c r="G15" s="760">
        <v>32209</v>
      </c>
      <c r="H15" s="760">
        <v>12690</v>
      </c>
      <c r="I15" s="760">
        <v>38194</v>
      </c>
      <c r="J15" s="128">
        <v>12690</v>
      </c>
    </row>
    <row r="16" spans="1:10" ht="14.25">
      <c r="A16" s="1013"/>
      <c r="B16" s="408"/>
      <c r="C16" s="1085"/>
      <c r="D16" s="112"/>
      <c r="E16" s="473"/>
      <c r="F16" s="473"/>
      <c r="G16" s="754"/>
      <c r="H16" s="754"/>
      <c r="I16" s="754"/>
      <c r="J16" s="112"/>
    </row>
    <row r="17" spans="1:12" ht="15">
      <c r="A17" s="1013"/>
      <c r="B17" s="1087"/>
      <c r="C17" s="1084" t="s">
        <v>285</v>
      </c>
      <c r="D17" s="119"/>
      <c r="E17" s="98">
        <f>SUM(E18:E21)</f>
        <v>24635</v>
      </c>
      <c r="F17" s="98">
        <f>SUM(F18:F21)</f>
        <v>16660</v>
      </c>
      <c r="G17" s="761">
        <f>SUM(G18:G21)</f>
        <v>5266</v>
      </c>
      <c r="H17" s="761">
        <f>SUM(H18:H21)</f>
        <v>19369</v>
      </c>
      <c r="I17" s="762"/>
      <c r="J17" s="100">
        <f>SUM(J18:J21)</f>
        <v>19369</v>
      </c>
    </row>
    <row r="18" spans="1:12" ht="14.25">
      <c r="A18" s="1013"/>
      <c r="B18" s="408">
        <v>6171</v>
      </c>
      <c r="C18" s="1085" t="s">
        <v>596</v>
      </c>
      <c r="D18" s="763" t="s">
        <v>47</v>
      </c>
      <c r="E18" s="128">
        <v>2268</v>
      </c>
      <c r="F18" s="128">
        <v>800</v>
      </c>
      <c r="G18" s="764">
        <v>813</v>
      </c>
      <c r="H18" s="760">
        <v>1455</v>
      </c>
      <c r="I18" s="764"/>
      <c r="J18" s="760">
        <v>1455</v>
      </c>
      <c r="L18" t="s">
        <v>67</v>
      </c>
    </row>
    <row r="19" spans="1:12" ht="14.25">
      <c r="A19" s="1013"/>
      <c r="B19" s="408">
        <v>2212</v>
      </c>
      <c r="C19" s="1085" t="s">
        <v>597</v>
      </c>
      <c r="D19" s="744" t="s">
        <v>47</v>
      </c>
      <c r="E19" s="128">
        <v>14000</v>
      </c>
      <c r="F19" s="128">
        <v>7493</v>
      </c>
      <c r="G19" s="760">
        <v>270</v>
      </c>
      <c r="H19" s="760">
        <v>13730</v>
      </c>
      <c r="I19" s="760"/>
      <c r="J19" s="760">
        <v>13730</v>
      </c>
    </row>
    <row r="20" spans="1:12" ht="28.5">
      <c r="A20" s="1013"/>
      <c r="B20" s="1088">
        <v>2212</v>
      </c>
      <c r="C20" s="1086" t="s">
        <v>661</v>
      </c>
      <c r="D20" s="766" t="s">
        <v>35</v>
      </c>
      <c r="E20" s="767">
        <v>7193</v>
      </c>
      <c r="F20" s="767">
        <v>7193</v>
      </c>
      <c r="G20" s="768">
        <v>3582</v>
      </c>
      <c r="H20" s="769">
        <v>3611</v>
      </c>
      <c r="I20" s="765"/>
      <c r="J20" s="769">
        <v>3611</v>
      </c>
    </row>
    <row r="21" spans="1:12" ht="28.5">
      <c r="A21" s="1013"/>
      <c r="B21" s="1088">
        <v>2212</v>
      </c>
      <c r="C21" s="770" t="s">
        <v>607</v>
      </c>
      <c r="D21" s="766" t="s">
        <v>35</v>
      </c>
      <c r="E21" s="767">
        <v>1174</v>
      </c>
      <c r="F21" s="767">
        <v>1174</v>
      </c>
      <c r="G21" s="768">
        <v>601</v>
      </c>
      <c r="H21" s="768">
        <v>573</v>
      </c>
      <c r="I21" s="765"/>
      <c r="J21" s="768">
        <v>573</v>
      </c>
    </row>
    <row r="22" spans="1:12" ht="15">
      <c r="A22" s="1013"/>
      <c r="B22" s="756"/>
      <c r="C22" s="956" t="s">
        <v>409</v>
      </c>
      <c r="D22" s="755"/>
      <c r="E22" s="757">
        <f t="shared" ref="E22:J22" si="1">E14+E17</f>
        <v>69534</v>
      </c>
      <c r="F22" s="757">
        <f t="shared" si="1"/>
        <v>53569</v>
      </c>
      <c r="G22" s="758">
        <f t="shared" si="1"/>
        <v>37475</v>
      </c>
      <c r="H22" s="758">
        <f t="shared" si="1"/>
        <v>32059</v>
      </c>
      <c r="I22" s="758">
        <f t="shared" si="1"/>
        <v>38194</v>
      </c>
      <c r="J22" s="757">
        <f t="shared" si="1"/>
        <v>32059</v>
      </c>
    </row>
    <row r="23" spans="1:12">
      <c r="A23" s="1013"/>
    </row>
    <row r="24" spans="1:12">
      <c r="A24" s="1013"/>
    </row>
    <row r="25" spans="1:12">
      <c r="A25" s="1013"/>
    </row>
    <row r="26" spans="1:12">
      <c r="A26" s="1013"/>
    </row>
    <row r="27" spans="1:12">
      <c r="A27" s="1013"/>
    </row>
    <row r="28" spans="1:12">
      <c r="A28" s="1013"/>
    </row>
    <row r="29" spans="1:12">
      <c r="A29" s="1013"/>
    </row>
    <row r="30" spans="1:12">
      <c r="A30" s="1013"/>
    </row>
    <row r="31" spans="1:12">
      <c r="A31" s="1013"/>
    </row>
    <row r="32" spans="1:12">
      <c r="A32" s="1013"/>
    </row>
    <row r="33" spans="1:1">
      <c r="A33" s="1013"/>
    </row>
    <row r="34" spans="1:1">
      <c r="A34" s="1013"/>
    </row>
    <row r="35" spans="1:1">
      <c r="A35" s="1013"/>
    </row>
    <row r="36" spans="1:1">
      <c r="A36" s="1013"/>
    </row>
    <row r="37" spans="1:1">
      <c r="A37" s="1013"/>
    </row>
    <row r="38" spans="1:1">
      <c r="A38" s="1013"/>
    </row>
    <row r="39" spans="1:1">
      <c r="A39" s="1013"/>
    </row>
    <row r="40" spans="1:1">
      <c r="A40" s="1083"/>
    </row>
    <row r="41" spans="1:1">
      <c r="A41" s="1083"/>
    </row>
    <row r="42" spans="1:1">
      <c r="A42" s="1083"/>
    </row>
    <row r="43" spans="1:1">
      <c r="A43" s="1083"/>
    </row>
    <row r="44" spans="1:1">
      <c r="A44" s="1083"/>
    </row>
    <row r="45" spans="1:1">
      <c r="A45" s="1083"/>
    </row>
  </sheetData>
  <mergeCells count="3">
    <mergeCell ref="C4:G4"/>
    <mergeCell ref="B8:J8"/>
    <mergeCell ref="A1:A39"/>
  </mergeCells>
  <pageMargins left="0.28999999999999998" right="0.9055118110236221" top="0.78740157480314965" bottom="0.59055118110236227" header="0.31496062992125984" footer="0.31496062992125984"/>
  <pageSetup paperSize="9" scale="80" firstPageNumber="19" orientation="landscape" useFirstPageNumber="1" r:id="rId1"/>
  <headerFoot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G28" sqref="G28"/>
    </sheetView>
  </sheetViews>
  <sheetFormatPr defaultRowHeight="12.75"/>
  <cols>
    <col min="1" max="1" width="7.5703125" customWidth="1"/>
    <col min="2" max="2" width="11.85546875" customWidth="1"/>
    <col min="3" max="3" width="47.28515625" customWidth="1"/>
    <col min="4" max="4" width="3" style="945" customWidth="1"/>
    <col min="5" max="5" width="12" customWidth="1"/>
    <col min="6" max="6" width="16.5703125" customWidth="1"/>
    <col min="7" max="9" width="13.85546875" customWidth="1"/>
    <col min="10" max="10" width="14.7109375" customWidth="1"/>
    <col min="11" max="11" width="13.5703125" customWidth="1"/>
  </cols>
  <sheetData>
    <row r="1" spans="1:11">
      <c r="A1" s="1013">
        <v>20</v>
      </c>
    </row>
    <row r="2" spans="1:11" ht="27.75" customHeight="1">
      <c r="A2" s="1013"/>
      <c r="C2" s="55"/>
      <c r="D2" s="942"/>
      <c r="E2" s="55"/>
      <c r="F2" s="55"/>
      <c r="G2" s="55"/>
      <c r="H2" s="55"/>
      <c r="I2" s="57"/>
      <c r="J2" s="57"/>
      <c r="K2" s="474"/>
    </row>
    <row r="3" spans="1:11" ht="23.25">
      <c r="A3" s="1013"/>
      <c r="B3" s="1019"/>
      <c r="C3" s="1019"/>
      <c r="D3" s="1019"/>
      <c r="E3" s="1019"/>
      <c r="F3" s="1019"/>
      <c r="G3" s="1019"/>
      <c r="H3" s="1019"/>
      <c r="I3" s="1019"/>
      <c r="J3" s="1019"/>
      <c r="K3" s="1019"/>
    </row>
    <row r="4" spans="1:11" ht="23.25">
      <c r="A4" s="1013"/>
      <c r="B4" s="1010"/>
      <c r="C4" s="1010"/>
      <c r="D4" s="1010"/>
      <c r="E4" s="1010"/>
      <c r="F4" s="1010"/>
      <c r="G4" s="1010"/>
      <c r="H4" s="1010"/>
      <c r="I4" s="1010"/>
      <c r="J4" s="1010"/>
      <c r="K4" s="1010"/>
    </row>
    <row r="5" spans="1:11" ht="14.25" customHeight="1">
      <c r="A5" s="1013"/>
      <c r="C5" s="59"/>
      <c r="D5" s="943"/>
      <c r="E5" s="59"/>
      <c r="F5" s="59"/>
      <c r="G5" s="59"/>
      <c r="H5" s="59"/>
      <c r="I5" s="59"/>
      <c r="J5" s="59"/>
      <c r="K5" s="59"/>
    </row>
    <row r="6" spans="1:11" ht="14.25" customHeight="1">
      <c r="A6" s="1013"/>
      <c r="C6" s="59"/>
      <c r="D6" s="943"/>
      <c r="E6" s="59"/>
      <c r="F6" s="59"/>
      <c r="G6" s="59"/>
      <c r="H6" s="59"/>
      <c r="I6" s="59"/>
      <c r="J6" s="59"/>
      <c r="K6" s="59"/>
    </row>
    <row r="7" spans="1:11" ht="14.25" customHeight="1">
      <c r="A7" s="1013"/>
      <c r="C7" s="59"/>
      <c r="D7" s="943"/>
      <c r="E7" s="59"/>
      <c r="F7" s="59"/>
      <c r="G7" s="59"/>
      <c r="H7" s="59"/>
      <c r="I7" s="59"/>
      <c r="J7" s="59"/>
      <c r="K7" s="59"/>
    </row>
    <row r="8" spans="1:11" ht="14.25" customHeight="1">
      <c r="A8" s="1013"/>
      <c r="B8" s="1040"/>
      <c r="C8" s="1040"/>
      <c r="D8" s="1040"/>
      <c r="E8" s="1040"/>
      <c r="F8" s="1040"/>
      <c r="G8" s="1040"/>
      <c r="H8" s="1040"/>
      <c r="I8" s="1040"/>
      <c r="J8" s="1040"/>
      <c r="K8" s="59"/>
    </row>
    <row r="9" spans="1:11" ht="18">
      <c r="A9" s="1013"/>
      <c r="B9" s="1040" t="s">
        <v>433</v>
      </c>
      <c r="C9" s="1040"/>
      <c r="D9" s="1040"/>
      <c r="E9" s="1040"/>
      <c r="F9" s="1040"/>
      <c r="G9" s="1040"/>
      <c r="H9" s="1040"/>
      <c r="I9" s="1040"/>
      <c r="J9" s="1040"/>
      <c r="K9" s="1040"/>
    </row>
    <row r="10" spans="1:11" ht="18">
      <c r="A10" s="1013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</row>
    <row r="11" spans="1:11" ht="10.5" customHeight="1">
      <c r="A11" s="1013"/>
      <c r="C11" s="1048"/>
      <c r="D11" s="1048"/>
      <c r="E11" s="1048"/>
      <c r="F11" s="1048"/>
      <c r="G11" s="1048"/>
      <c r="H11" s="1048"/>
      <c r="I11" s="1048"/>
      <c r="J11" s="1048"/>
      <c r="K11" s="1048"/>
    </row>
    <row r="12" spans="1:11" ht="14.25">
      <c r="A12" s="1013"/>
      <c r="B12" s="86"/>
      <c r="C12" s="86"/>
      <c r="D12" s="944"/>
      <c r="E12" s="86"/>
      <c r="F12" s="86"/>
      <c r="G12" s="86"/>
      <c r="H12" s="86"/>
      <c r="I12" s="86"/>
      <c r="J12" s="86"/>
      <c r="K12" s="85" t="s">
        <v>2</v>
      </c>
    </row>
    <row r="13" spans="1:11" ht="57">
      <c r="A13" s="1013"/>
      <c r="B13" s="988" t="s">
        <v>415</v>
      </c>
      <c r="C13" s="988" t="s">
        <v>426</v>
      </c>
      <c r="D13" s="947"/>
      <c r="E13" s="946" t="s">
        <v>434</v>
      </c>
      <c r="F13" s="746" t="s">
        <v>435</v>
      </c>
      <c r="G13" s="746" t="s">
        <v>428</v>
      </c>
      <c r="H13" s="746" t="s">
        <v>436</v>
      </c>
      <c r="I13" s="746" t="s">
        <v>431</v>
      </c>
      <c r="J13" s="746" t="s">
        <v>432</v>
      </c>
      <c r="K13" s="746" t="s">
        <v>666</v>
      </c>
    </row>
    <row r="14" spans="1:11" ht="15">
      <c r="A14" s="1013"/>
      <c r="B14" s="948"/>
      <c r="C14" s="951" t="s">
        <v>674</v>
      </c>
      <c r="D14" s="952"/>
      <c r="E14" s="949"/>
      <c r="F14" s="771"/>
      <c r="G14" s="772">
        <f>SUM(G15:G18)</f>
        <v>32873</v>
      </c>
      <c r="H14" s="772">
        <f>SUM(H15:H18)</f>
        <v>27017</v>
      </c>
      <c r="I14" s="772">
        <f>SUM(I15:I18)</f>
        <v>32873</v>
      </c>
      <c r="J14" s="772">
        <f>SUM(J15:J18)</f>
        <v>27017</v>
      </c>
      <c r="K14" s="772">
        <f>SUM(K15:K18)</f>
        <v>32873</v>
      </c>
    </row>
    <row r="15" spans="1:11" ht="28.5">
      <c r="A15" s="1013"/>
      <c r="B15" s="950">
        <v>3699</v>
      </c>
      <c r="C15" s="953" t="s">
        <v>587</v>
      </c>
      <c r="D15" s="954"/>
      <c r="E15" s="941" t="s">
        <v>47</v>
      </c>
      <c r="F15" s="987" t="s">
        <v>588</v>
      </c>
      <c r="G15" s="774">
        <v>12500</v>
      </c>
      <c r="H15" s="774">
        <v>10625</v>
      </c>
      <c r="I15" s="774">
        <v>12500</v>
      </c>
      <c r="J15" s="774">
        <v>10625</v>
      </c>
      <c r="K15" s="774">
        <v>12500</v>
      </c>
    </row>
    <row r="16" spans="1:11" ht="28.5">
      <c r="A16" s="1013"/>
      <c r="B16" s="773">
        <v>3699</v>
      </c>
      <c r="C16" s="953" t="s">
        <v>589</v>
      </c>
      <c r="D16" s="954"/>
      <c r="E16" s="775" t="s">
        <v>47</v>
      </c>
      <c r="F16" s="987" t="s">
        <v>590</v>
      </c>
      <c r="G16" s="774">
        <v>2120</v>
      </c>
      <c r="H16" s="774">
        <v>1802</v>
      </c>
      <c r="I16" s="774">
        <v>2120</v>
      </c>
      <c r="J16" s="774">
        <v>1802</v>
      </c>
      <c r="K16" s="774">
        <v>2120</v>
      </c>
    </row>
    <row r="17" spans="1:15" ht="42.75">
      <c r="A17" s="1013"/>
      <c r="B17" s="773">
        <v>2219</v>
      </c>
      <c r="C17" s="953" t="s">
        <v>591</v>
      </c>
      <c r="D17" s="954"/>
      <c r="E17" s="775" t="s">
        <v>47</v>
      </c>
      <c r="F17" s="987" t="s">
        <v>592</v>
      </c>
      <c r="G17" s="776">
        <v>11320</v>
      </c>
      <c r="H17" s="776">
        <v>9160</v>
      </c>
      <c r="I17" s="776">
        <v>11320</v>
      </c>
      <c r="J17" s="776">
        <v>9160</v>
      </c>
      <c r="K17" s="776">
        <v>11320</v>
      </c>
    </row>
    <row r="18" spans="1:15" ht="57">
      <c r="A18" s="1013"/>
      <c r="B18" s="773">
        <v>3322</v>
      </c>
      <c r="C18" s="953" t="s">
        <v>593</v>
      </c>
      <c r="D18" s="954"/>
      <c r="E18" s="775" t="s">
        <v>47</v>
      </c>
      <c r="F18" s="987" t="s">
        <v>594</v>
      </c>
      <c r="G18" s="776">
        <v>6933</v>
      </c>
      <c r="H18" s="776">
        <v>5430</v>
      </c>
      <c r="I18" s="776">
        <v>6933</v>
      </c>
      <c r="J18" s="776">
        <v>5430</v>
      </c>
      <c r="K18" s="776">
        <v>6933</v>
      </c>
    </row>
    <row r="19" spans="1:15" ht="15">
      <c r="A19" s="1013"/>
      <c r="B19" s="955"/>
      <c r="C19" s="955" t="s">
        <v>409</v>
      </c>
      <c r="D19" s="957"/>
      <c r="E19" s="956"/>
      <c r="F19" s="755"/>
      <c r="G19" s="757">
        <f>SUM(G14:G18)</f>
        <v>65746</v>
      </c>
      <c r="H19" s="757">
        <f>SUM(H14:H18)</f>
        <v>54034</v>
      </c>
      <c r="I19" s="757">
        <f>SUM(G19:H19)</f>
        <v>119780</v>
      </c>
      <c r="J19" s="757">
        <f>SUM(J14:J18)</f>
        <v>54034</v>
      </c>
      <c r="K19" s="757">
        <f>SUM(K14)</f>
        <v>32873</v>
      </c>
      <c r="O19" t="s">
        <v>67</v>
      </c>
    </row>
    <row r="20" spans="1:15" ht="14.25">
      <c r="A20" s="1013"/>
      <c r="B20" s="86"/>
      <c r="C20" s="86"/>
      <c r="D20" s="944"/>
      <c r="E20" s="86"/>
      <c r="F20" s="86"/>
      <c r="G20" s="86"/>
      <c r="H20" s="86"/>
      <c r="I20" s="86"/>
      <c r="J20" s="86"/>
      <c r="K20" s="86"/>
    </row>
    <row r="21" spans="1:15">
      <c r="A21" s="1013"/>
    </row>
    <row r="22" spans="1:15">
      <c r="A22" s="1013"/>
    </row>
    <row r="23" spans="1:15">
      <c r="A23" s="1013"/>
    </row>
    <row r="24" spans="1:15">
      <c r="A24" s="1013"/>
    </row>
    <row r="25" spans="1:15">
      <c r="A25" s="1013"/>
    </row>
    <row r="26" spans="1:15">
      <c r="A26" s="1013"/>
    </row>
    <row r="27" spans="1:15">
      <c r="A27" s="1013"/>
    </row>
    <row r="28" spans="1:15">
      <c r="A28" s="1013"/>
    </row>
    <row r="29" spans="1:15">
      <c r="A29" s="1013"/>
    </row>
    <row r="30" spans="1:15">
      <c r="A30" s="1013"/>
    </row>
    <row r="31" spans="1:15">
      <c r="A31" s="1013"/>
    </row>
    <row r="32" spans="1:15">
      <c r="A32" s="1013"/>
    </row>
    <row r="33" spans="1:1">
      <c r="A33" s="1013"/>
    </row>
    <row r="34" spans="1:1">
      <c r="A34" s="1083"/>
    </row>
    <row r="35" spans="1:1">
      <c r="A35" s="1083"/>
    </row>
    <row r="36" spans="1:1">
      <c r="A36" s="1083"/>
    </row>
    <row r="37" spans="1:1">
      <c r="A37" s="1083"/>
    </row>
    <row r="38" spans="1:1">
      <c r="A38" s="1083"/>
    </row>
    <row r="39" spans="1:1">
      <c r="A39" s="1083"/>
    </row>
    <row r="40" spans="1:1">
      <c r="A40" s="1083"/>
    </row>
  </sheetData>
  <mergeCells count="5">
    <mergeCell ref="B3:K3"/>
    <mergeCell ref="B9:K9"/>
    <mergeCell ref="C11:K11"/>
    <mergeCell ref="A1:A33"/>
    <mergeCell ref="B8:J8"/>
  </mergeCells>
  <pageMargins left="0.27559055118110237" right="0.47244094488188981" top="0.59055118110236227" bottom="0.9055118110236221" header="0.23622047244094491" footer="0.35433070866141736"/>
  <pageSetup paperSize="9" scale="80" firstPageNumber="2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I3" sqref="I3"/>
    </sheetView>
  </sheetViews>
  <sheetFormatPr defaultRowHeight="12.75"/>
  <cols>
    <col min="1" max="1" width="14.42578125" customWidth="1"/>
    <col min="2" max="2" width="9" customWidth="1"/>
    <col min="3" max="3" width="43.7109375" customWidth="1"/>
    <col min="4" max="4" width="12.5703125" customWidth="1"/>
    <col min="5" max="6" width="14.85546875" customWidth="1"/>
    <col min="7" max="7" width="15.7109375" customWidth="1"/>
    <col min="8" max="8" width="16" customWidth="1"/>
    <col min="9" max="9" width="15.42578125" customWidth="1"/>
  </cols>
  <sheetData>
    <row r="1" spans="1:9">
      <c r="A1" s="1013">
        <v>21</v>
      </c>
    </row>
    <row r="2" spans="1:9">
      <c r="A2" s="1013"/>
    </row>
    <row r="3" spans="1:9" ht="14.25">
      <c r="A3" s="1013"/>
      <c r="B3" s="76"/>
      <c r="C3" s="76"/>
      <c r="D3" s="76"/>
      <c r="E3" s="76"/>
      <c r="F3" s="76"/>
      <c r="G3" s="76"/>
      <c r="H3" s="76"/>
      <c r="I3" s="779"/>
    </row>
    <row r="4" spans="1:9" ht="18">
      <c r="A4" s="1013"/>
      <c r="B4" s="76"/>
      <c r="C4" s="77"/>
      <c r="D4" s="77"/>
      <c r="E4" s="77"/>
      <c r="F4" s="77"/>
      <c r="G4" s="77"/>
      <c r="H4" s="77"/>
      <c r="I4" s="77"/>
    </row>
    <row r="5" spans="1:9">
      <c r="A5" s="1013"/>
      <c r="B5" s="76"/>
      <c r="C5" s="76"/>
      <c r="D5" s="76"/>
      <c r="E5" s="76"/>
      <c r="F5" s="76"/>
      <c r="G5" s="76"/>
      <c r="H5" s="76"/>
      <c r="I5" s="76"/>
    </row>
    <row r="6" spans="1:9" ht="23.25">
      <c r="A6" s="1013"/>
      <c r="B6" s="1050"/>
      <c r="C6" s="1050"/>
      <c r="D6" s="1050"/>
      <c r="E6" s="1050"/>
      <c r="F6" s="1050"/>
      <c r="G6" s="1050"/>
      <c r="H6" s="1050"/>
      <c r="I6" s="1050"/>
    </row>
    <row r="7" spans="1:9" ht="26.25">
      <c r="A7" s="1013"/>
      <c r="B7" s="76"/>
      <c r="C7" s="78"/>
      <c r="D7" s="78"/>
      <c r="E7" s="78"/>
      <c r="F7" s="76"/>
      <c r="G7" s="76"/>
      <c r="H7" s="76"/>
      <c r="I7" s="76"/>
    </row>
    <row r="8" spans="1:9" ht="18">
      <c r="A8" s="1013"/>
      <c r="B8" s="1051" t="s">
        <v>658</v>
      </c>
      <c r="C8" s="1051"/>
      <c r="D8" s="1051"/>
      <c r="E8" s="1051"/>
      <c r="F8" s="1051"/>
      <c r="G8" s="1051"/>
      <c r="H8" s="1051"/>
      <c r="I8" s="1051"/>
    </row>
    <row r="9" spans="1:9" ht="26.25">
      <c r="A9" s="1013"/>
      <c r="B9" s="76"/>
      <c r="C9" s="78"/>
      <c r="D9" s="1051"/>
      <c r="E9" s="1051"/>
      <c r="F9" s="1051"/>
      <c r="G9" s="1051"/>
      <c r="H9" s="1051"/>
      <c r="I9" s="968" t="s">
        <v>2</v>
      </c>
    </row>
    <row r="10" spans="1:9" ht="14.25">
      <c r="A10" s="1013"/>
      <c r="B10" s="1052" t="s">
        <v>415</v>
      </c>
      <c r="C10" s="1056" t="s">
        <v>423</v>
      </c>
      <c r="D10" s="780" t="s">
        <v>628</v>
      </c>
      <c r="E10" s="781" t="s">
        <v>618</v>
      </c>
      <c r="F10" s="782" t="s">
        <v>72</v>
      </c>
      <c r="G10" s="781" t="s">
        <v>413</v>
      </c>
      <c r="H10" s="780" t="s">
        <v>619</v>
      </c>
      <c r="I10" s="985" t="s">
        <v>71</v>
      </c>
    </row>
    <row r="11" spans="1:9" ht="14.25">
      <c r="A11" s="1013"/>
      <c r="B11" s="1053"/>
      <c r="C11" s="1057"/>
      <c r="D11" s="783" t="s">
        <v>5</v>
      </c>
      <c r="E11" s="784" t="s">
        <v>69</v>
      </c>
      <c r="F11" s="785" t="s">
        <v>69</v>
      </c>
      <c r="G11" s="784" t="s">
        <v>367</v>
      </c>
      <c r="H11" s="783" t="s">
        <v>392</v>
      </c>
      <c r="I11" s="986" t="s">
        <v>69</v>
      </c>
    </row>
    <row r="12" spans="1:9" ht="14.25">
      <c r="A12" s="1013"/>
      <c r="B12" s="1054"/>
      <c r="C12" s="1058"/>
      <c r="D12" s="786"/>
      <c r="E12" s="787">
        <v>2014</v>
      </c>
      <c r="F12" s="788" t="s">
        <v>410</v>
      </c>
      <c r="G12" s="787" t="s">
        <v>411</v>
      </c>
      <c r="H12" s="786"/>
      <c r="I12" s="94" t="s">
        <v>392</v>
      </c>
    </row>
    <row r="13" spans="1:9" ht="28.5">
      <c r="A13" s="1013"/>
      <c r="B13" s="789">
        <v>6409</v>
      </c>
      <c r="C13" s="790" t="s">
        <v>623</v>
      </c>
      <c r="D13" s="791" t="s">
        <v>7</v>
      </c>
      <c r="E13" s="792">
        <v>6000</v>
      </c>
      <c r="F13" s="793">
        <v>6000</v>
      </c>
      <c r="G13" s="792">
        <v>6000</v>
      </c>
      <c r="H13" s="793">
        <v>4000</v>
      </c>
      <c r="I13" s="794">
        <v>4000</v>
      </c>
    </row>
    <row r="14" spans="1:9" ht="28.5" customHeight="1">
      <c r="A14" s="1013"/>
      <c r="B14" s="973">
        <v>6409</v>
      </c>
      <c r="C14" s="974" t="s">
        <v>659</v>
      </c>
      <c r="D14" s="973" t="s">
        <v>7</v>
      </c>
      <c r="E14" s="975">
        <v>0</v>
      </c>
      <c r="F14" s="975">
        <v>1490</v>
      </c>
      <c r="G14" s="975">
        <v>1490</v>
      </c>
      <c r="H14" s="975">
        <v>6420</v>
      </c>
      <c r="I14" s="976">
        <v>6420</v>
      </c>
    </row>
    <row r="15" spans="1:9" ht="14.25" customHeight="1">
      <c r="A15" s="1013"/>
      <c r="B15" s="979"/>
      <c r="C15" s="1049" t="s">
        <v>409</v>
      </c>
      <c r="D15" s="977"/>
      <c r="E15" s="1055">
        <f>E13</f>
        <v>6000</v>
      </c>
      <c r="F15" s="1055">
        <f>SUM(F13:F14)</f>
        <v>7490</v>
      </c>
      <c r="G15" s="1055">
        <f>SUM(G13:G14)</f>
        <v>7490</v>
      </c>
      <c r="H15" s="1055">
        <f>SUM(H13:H14)</f>
        <v>10420</v>
      </c>
      <c r="I15" s="1055">
        <f>SUM(I13:I14)</f>
        <v>10420</v>
      </c>
    </row>
    <row r="16" spans="1:9" ht="12.75" customHeight="1">
      <c r="A16" s="1013"/>
      <c r="B16" s="980"/>
      <c r="C16" s="1049"/>
      <c r="D16" s="978"/>
      <c r="E16" s="1055"/>
      <c r="F16" s="1055"/>
      <c r="G16" s="1055"/>
      <c r="H16" s="1055"/>
      <c r="I16" s="1055"/>
    </row>
    <row r="17" spans="1:9">
      <c r="A17" s="1013"/>
      <c r="B17" s="76"/>
      <c r="C17" s="76"/>
      <c r="D17" s="76"/>
      <c r="E17" s="76"/>
      <c r="F17" s="76"/>
      <c r="G17" s="76"/>
      <c r="H17" s="76"/>
      <c r="I17" s="76"/>
    </row>
    <row r="18" spans="1:9">
      <c r="A18" s="1013"/>
      <c r="B18" s="76"/>
      <c r="C18" s="76"/>
      <c r="D18" s="76"/>
      <c r="E18" s="76"/>
      <c r="F18" s="76"/>
      <c r="G18" s="76"/>
      <c r="H18" s="76"/>
      <c r="I18" s="76"/>
    </row>
    <row r="19" spans="1:9">
      <c r="A19" s="1013"/>
      <c r="B19" s="76"/>
      <c r="C19" s="80"/>
      <c r="D19" s="76"/>
      <c r="E19" s="76"/>
      <c r="F19" s="76"/>
      <c r="G19" s="76"/>
      <c r="H19" s="76"/>
      <c r="I19" s="76"/>
    </row>
    <row r="20" spans="1:9">
      <c r="A20" s="1013"/>
      <c r="B20" s="76"/>
      <c r="C20" s="76"/>
      <c r="D20" s="76"/>
      <c r="E20" s="76"/>
      <c r="F20" s="76"/>
      <c r="G20" s="76"/>
      <c r="H20" s="76"/>
      <c r="I20" s="76"/>
    </row>
    <row r="21" spans="1:9">
      <c r="A21" s="1013"/>
      <c r="B21" s="76"/>
      <c r="C21" s="76"/>
      <c r="D21" s="76"/>
      <c r="E21" s="76"/>
      <c r="F21" s="76"/>
      <c r="G21" s="76"/>
      <c r="H21" s="76"/>
      <c r="I21" s="81"/>
    </row>
    <row r="22" spans="1:9">
      <c r="A22" s="1013"/>
      <c r="B22" s="76"/>
      <c r="C22" s="76"/>
      <c r="D22" s="76"/>
      <c r="E22" s="76"/>
      <c r="F22" s="76"/>
      <c r="G22" s="76"/>
      <c r="H22" s="76"/>
      <c r="I22" s="76"/>
    </row>
    <row r="23" spans="1:9">
      <c r="A23" s="1013"/>
      <c r="B23" s="76"/>
      <c r="C23" s="76"/>
      <c r="D23" s="79"/>
      <c r="E23" s="79"/>
      <c r="F23" s="79"/>
      <c r="G23" s="79"/>
      <c r="H23" s="79"/>
      <c r="I23" s="79"/>
    </row>
    <row r="24" spans="1:9">
      <c r="A24" s="1013"/>
      <c r="B24" s="76"/>
      <c r="C24" s="76"/>
      <c r="D24" s="79"/>
      <c r="E24" s="79"/>
      <c r="F24" s="79"/>
      <c r="G24" s="79"/>
      <c r="H24" s="79"/>
      <c r="I24" s="79"/>
    </row>
    <row r="25" spans="1:9">
      <c r="A25" s="1013"/>
      <c r="B25" s="76"/>
      <c r="C25" s="76"/>
      <c r="D25" s="76"/>
      <c r="E25" s="76"/>
      <c r="F25" s="76"/>
      <c r="G25" s="76"/>
      <c r="H25" s="76"/>
      <c r="I25" s="76"/>
    </row>
    <row r="26" spans="1:9">
      <c r="A26" s="1013"/>
      <c r="B26" s="76"/>
      <c r="C26" s="76"/>
      <c r="D26" s="76"/>
      <c r="E26" s="76"/>
      <c r="F26" s="76"/>
      <c r="G26" s="76"/>
      <c r="H26" s="76"/>
      <c r="I26" s="76"/>
    </row>
    <row r="27" spans="1:9">
      <c r="A27" s="1013"/>
      <c r="B27" s="76"/>
      <c r="C27" s="76"/>
      <c r="D27" s="76"/>
      <c r="E27" s="76"/>
      <c r="F27" s="76"/>
      <c r="G27" s="76"/>
      <c r="H27" s="76"/>
      <c r="I27" s="76"/>
    </row>
    <row r="28" spans="1:9">
      <c r="A28" s="1013"/>
    </row>
    <row r="29" spans="1:9">
      <c r="A29" s="1013"/>
    </row>
    <row r="30" spans="1:9">
      <c r="A30" s="1013"/>
    </row>
    <row r="31" spans="1:9">
      <c r="A31" s="1013"/>
    </row>
    <row r="32" spans="1:9">
      <c r="A32" s="1013"/>
    </row>
    <row r="33" spans="1:1">
      <c r="A33" s="1013"/>
    </row>
    <row r="34" spans="1:1">
      <c r="A34" s="1013"/>
    </row>
    <row r="35" spans="1:1">
      <c r="A35" s="1013"/>
    </row>
    <row r="36" spans="1:1">
      <c r="A36" s="1013"/>
    </row>
    <row r="37" spans="1:1">
      <c r="A37" s="1013"/>
    </row>
    <row r="38" spans="1:1">
      <c r="A38" s="1013"/>
    </row>
    <row r="39" spans="1:1">
      <c r="A39" s="1013"/>
    </row>
    <row r="40" spans="1:1">
      <c r="A40" s="1013"/>
    </row>
    <row r="41" spans="1:1">
      <c r="A41" s="1013"/>
    </row>
  </sheetData>
  <mergeCells count="12">
    <mergeCell ref="A1:A41"/>
    <mergeCell ref="C15:C16"/>
    <mergeCell ref="B6:I6"/>
    <mergeCell ref="B8:I8"/>
    <mergeCell ref="D9:H9"/>
    <mergeCell ref="B10:B12"/>
    <mergeCell ref="E15:E16"/>
    <mergeCell ref="C10:C12"/>
    <mergeCell ref="F15:F16"/>
    <mergeCell ref="G15:G16"/>
    <mergeCell ref="H15:H16"/>
    <mergeCell ref="I15:I16"/>
  </mergeCells>
  <pageMargins left="0.22" right="0.9055118110236221" top="0.78740157480314965" bottom="0.78740157480314965" header="0.31496062992125984" footer="0.31496062992125984"/>
  <pageSetup paperSize="9" scale="80" firstPageNumber="21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1"/>
  <sheetViews>
    <sheetView workbookViewId="0">
      <selection activeCell="D37" sqref="D37"/>
    </sheetView>
  </sheetViews>
  <sheetFormatPr defaultRowHeight="15"/>
  <cols>
    <col min="1" max="1" width="9.140625" style="69"/>
    <col min="2" max="2" width="22" style="69" customWidth="1"/>
    <col min="3" max="3" width="12.140625" style="69" customWidth="1"/>
    <col min="4" max="4" width="19.42578125" style="69" customWidth="1"/>
    <col min="5" max="6" width="11.7109375" style="69" customWidth="1"/>
    <col min="7" max="7" width="12.42578125" style="69" customWidth="1"/>
    <col min="8" max="8" width="11.7109375" style="69" customWidth="1"/>
    <col min="9" max="9" width="12.85546875" style="69" customWidth="1"/>
    <col min="10" max="13" width="11.7109375" style="69" customWidth="1"/>
    <col min="14" max="16384" width="9.140625" style="69"/>
  </cols>
  <sheetData>
    <row r="1" spans="1:13">
      <c r="A1" s="1078">
        <v>22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3"/>
      <c r="M1" s="795" t="s">
        <v>382</v>
      </c>
    </row>
    <row r="2" spans="1:13" ht="23.25">
      <c r="A2" s="1078"/>
      <c r="B2" s="1059" t="s">
        <v>651</v>
      </c>
      <c r="C2" s="1059"/>
      <c r="D2" s="1059"/>
      <c r="E2" s="1059"/>
      <c r="F2" s="1059"/>
      <c r="G2" s="1059"/>
      <c r="H2" s="1059"/>
      <c r="I2" s="1059"/>
      <c r="J2" s="1059"/>
      <c r="K2" s="1059"/>
      <c r="L2" s="1059"/>
    </row>
    <row r="3" spans="1:13" ht="26.25">
      <c r="A3" s="1078"/>
      <c r="B3" s="70"/>
      <c r="C3" s="70"/>
      <c r="D3" s="72"/>
    </row>
    <row r="4" spans="1:13" ht="23.25">
      <c r="A4" s="1078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958" t="s">
        <v>2</v>
      </c>
    </row>
    <row r="5" spans="1:13">
      <c r="A5" s="1078"/>
      <c r="B5" s="1067" t="s">
        <v>437</v>
      </c>
      <c r="C5" s="796" t="s">
        <v>438</v>
      </c>
      <c r="D5" s="796" t="s">
        <v>3</v>
      </c>
      <c r="E5" s="796" t="s">
        <v>439</v>
      </c>
      <c r="F5" s="796" t="s">
        <v>440</v>
      </c>
      <c r="G5" s="797" t="s">
        <v>441</v>
      </c>
      <c r="H5" s="796" t="s">
        <v>71</v>
      </c>
      <c r="I5" s="796" t="s">
        <v>412</v>
      </c>
      <c r="J5" s="796" t="s">
        <v>598</v>
      </c>
      <c r="K5" s="796" t="s">
        <v>442</v>
      </c>
      <c r="L5" s="797" t="s">
        <v>418</v>
      </c>
      <c r="M5" s="1005" t="s">
        <v>71</v>
      </c>
    </row>
    <row r="6" spans="1:13">
      <c r="A6" s="1078"/>
      <c r="B6" s="1067"/>
      <c r="C6" s="798" t="s">
        <v>443</v>
      </c>
      <c r="D6" s="798" t="s">
        <v>5</v>
      </c>
      <c r="E6" s="798" t="s">
        <v>444</v>
      </c>
      <c r="F6" s="798" t="s">
        <v>377</v>
      </c>
      <c r="G6" s="799" t="s">
        <v>445</v>
      </c>
      <c r="H6" s="798" t="s">
        <v>69</v>
      </c>
      <c r="I6" s="798" t="s">
        <v>69</v>
      </c>
      <c r="J6" s="798" t="s">
        <v>445</v>
      </c>
      <c r="K6" s="798" t="s">
        <v>446</v>
      </c>
      <c r="L6" s="799" t="s">
        <v>392</v>
      </c>
      <c r="M6" s="1006" t="s">
        <v>69</v>
      </c>
    </row>
    <row r="7" spans="1:13">
      <c r="A7" s="1078"/>
      <c r="B7" s="1067"/>
      <c r="C7" s="798" t="s">
        <v>447</v>
      </c>
      <c r="D7" s="798"/>
      <c r="E7" s="798" t="s">
        <v>424</v>
      </c>
      <c r="F7" s="798"/>
      <c r="G7" s="799" t="s">
        <v>357</v>
      </c>
      <c r="H7" s="798">
        <v>2014</v>
      </c>
      <c r="I7" s="798" t="s">
        <v>391</v>
      </c>
      <c r="J7" s="798">
        <v>2014</v>
      </c>
      <c r="K7" s="798"/>
      <c r="L7" s="799"/>
      <c r="M7" s="91" t="s">
        <v>392</v>
      </c>
    </row>
    <row r="8" spans="1:13">
      <c r="A8" s="1078"/>
      <c r="B8" s="1067"/>
      <c r="C8" s="800" t="s">
        <v>448</v>
      </c>
      <c r="D8" s="800"/>
      <c r="E8" s="800"/>
      <c r="F8" s="800"/>
      <c r="G8" s="801"/>
      <c r="H8" s="800"/>
      <c r="I8" s="800"/>
      <c r="J8" s="800"/>
      <c r="K8" s="800"/>
      <c r="L8" s="801"/>
      <c r="M8" s="802"/>
    </row>
    <row r="9" spans="1:13">
      <c r="A9" s="1078"/>
      <c r="B9" s="803" t="s">
        <v>652</v>
      </c>
      <c r="C9" s="804"/>
      <c r="D9" s="805"/>
      <c r="E9" s="805"/>
      <c r="F9" s="805"/>
      <c r="G9" s="806"/>
      <c r="H9" s="805"/>
      <c r="I9" s="805"/>
      <c r="J9" s="805"/>
      <c r="K9" s="805"/>
      <c r="L9" s="806"/>
      <c r="M9" s="806"/>
    </row>
    <row r="10" spans="1:13">
      <c r="A10" s="1078"/>
      <c r="B10" s="1068" t="s">
        <v>599</v>
      </c>
      <c r="C10" s="807"/>
      <c r="D10" s="808" t="s">
        <v>47</v>
      </c>
      <c r="E10" s="809"/>
      <c r="F10" s="809"/>
      <c r="G10" s="810">
        <v>910</v>
      </c>
      <c r="H10" s="810">
        <v>400</v>
      </c>
      <c r="I10" s="811"/>
      <c r="J10" s="811">
        <v>788</v>
      </c>
      <c r="K10" s="811"/>
      <c r="L10" s="811">
        <v>780</v>
      </c>
      <c r="M10" s="811">
        <v>780</v>
      </c>
    </row>
    <row r="11" spans="1:13">
      <c r="A11" s="1078"/>
      <c r="B11" s="1069"/>
      <c r="C11" s="812"/>
      <c r="D11" s="808" t="s">
        <v>39</v>
      </c>
      <c r="E11" s="813"/>
      <c r="F11" s="813"/>
      <c r="G11" s="814">
        <v>185</v>
      </c>
      <c r="H11" s="814">
        <v>50</v>
      </c>
      <c r="I11" s="815"/>
      <c r="J11" s="815">
        <v>70</v>
      </c>
      <c r="K11" s="815"/>
      <c r="L11" s="816">
        <v>100</v>
      </c>
      <c r="M11" s="816">
        <v>100</v>
      </c>
    </row>
    <row r="12" spans="1:13">
      <c r="A12" s="1078"/>
      <c r="B12" s="1069"/>
      <c r="C12" s="817">
        <v>41244</v>
      </c>
      <c r="D12" s="808" t="s">
        <v>600</v>
      </c>
      <c r="E12" s="813"/>
      <c r="F12" s="813"/>
      <c r="G12" s="814">
        <v>181</v>
      </c>
      <c r="H12" s="814">
        <v>0</v>
      </c>
      <c r="I12" s="815"/>
      <c r="J12" s="815">
        <v>155</v>
      </c>
      <c r="K12" s="815"/>
      <c r="L12" s="816">
        <v>48</v>
      </c>
      <c r="M12" s="816">
        <v>48</v>
      </c>
    </row>
    <row r="13" spans="1:13">
      <c r="A13" s="1078"/>
      <c r="B13" s="1069"/>
      <c r="C13" s="817">
        <v>42094</v>
      </c>
      <c r="D13" s="808" t="s">
        <v>601</v>
      </c>
      <c r="E13" s="813"/>
      <c r="F13" s="813"/>
      <c r="G13" s="814">
        <v>62</v>
      </c>
      <c r="H13" s="814">
        <v>0</v>
      </c>
      <c r="I13" s="815"/>
      <c r="J13" s="815">
        <v>54</v>
      </c>
      <c r="K13" s="815"/>
      <c r="L13" s="816">
        <v>17</v>
      </c>
      <c r="M13" s="816">
        <v>17</v>
      </c>
    </row>
    <row r="14" spans="1:13">
      <c r="A14" s="1078"/>
      <c r="B14" s="1069"/>
      <c r="C14" s="812"/>
      <c r="D14" s="808" t="s">
        <v>602</v>
      </c>
      <c r="E14" s="813"/>
      <c r="F14" s="813"/>
      <c r="G14" s="814">
        <v>38</v>
      </c>
      <c r="H14" s="814">
        <v>0</v>
      </c>
      <c r="I14" s="815"/>
      <c r="J14" s="815">
        <v>0</v>
      </c>
      <c r="K14" s="815"/>
      <c r="L14" s="816">
        <v>0</v>
      </c>
      <c r="M14" s="816">
        <v>0</v>
      </c>
    </row>
    <row r="15" spans="1:13">
      <c r="A15" s="1078"/>
      <c r="B15" s="1070"/>
      <c r="C15" s="818"/>
      <c r="D15" s="819" t="s">
        <v>409</v>
      </c>
      <c r="E15" s="820">
        <v>3388</v>
      </c>
      <c r="F15" s="820">
        <v>3388</v>
      </c>
      <c r="G15" s="820">
        <f>SUM(G10:G14)</f>
        <v>1376</v>
      </c>
      <c r="H15" s="820">
        <f>SUM(H10:H14)</f>
        <v>450</v>
      </c>
      <c r="I15" s="821"/>
      <c r="J15" s="821">
        <f>SUM(J10:J14)</f>
        <v>1067</v>
      </c>
      <c r="K15" s="821">
        <f>SUM(E15-(G15+J15))</f>
        <v>945</v>
      </c>
      <c r="L15" s="822">
        <f>SUM(L10:L14)</f>
        <v>945</v>
      </c>
      <c r="M15" s="822">
        <f>SUM(M10:M14)</f>
        <v>945</v>
      </c>
    </row>
    <row r="16" spans="1:13">
      <c r="A16" s="1078"/>
      <c r="B16" s="1062" t="s">
        <v>603</v>
      </c>
      <c r="C16" s="823"/>
      <c r="D16" s="808" t="s">
        <v>614</v>
      </c>
      <c r="E16" s="809"/>
      <c r="F16" s="809"/>
      <c r="G16" s="1060">
        <v>870</v>
      </c>
      <c r="H16" s="1060">
        <v>500</v>
      </c>
      <c r="I16" s="811"/>
      <c r="J16" s="1065">
        <v>2000</v>
      </c>
      <c r="K16" s="811"/>
      <c r="L16" s="811">
        <v>600</v>
      </c>
      <c r="M16" s="811">
        <v>600</v>
      </c>
    </row>
    <row r="17" spans="1:20">
      <c r="A17" s="1078"/>
      <c r="B17" s="1063"/>
      <c r="C17" s="824"/>
      <c r="D17" s="808" t="s">
        <v>613</v>
      </c>
      <c r="E17" s="809"/>
      <c r="F17" s="809"/>
      <c r="G17" s="1061"/>
      <c r="H17" s="1061"/>
      <c r="I17" s="811"/>
      <c r="J17" s="1066"/>
      <c r="K17" s="811"/>
      <c r="L17" s="811">
        <v>204</v>
      </c>
      <c r="M17" s="811">
        <v>204</v>
      </c>
    </row>
    <row r="18" spans="1:20">
      <c r="A18" s="1078"/>
      <c r="B18" s="1063"/>
      <c r="C18" s="824"/>
      <c r="D18" s="808" t="s">
        <v>612</v>
      </c>
      <c r="E18" s="809"/>
      <c r="F18" s="809"/>
      <c r="G18" s="1061"/>
      <c r="H18" s="1061"/>
      <c r="I18" s="811"/>
      <c r="J18" s="1066"/>
      <c r="K18" s="811"/>
      <c r="L18" s="811">
        <v>588</v>
      </c>
      <c r="M18" s="811">
        <v>588</v>
      </c>
    </row>
    <row r="19" spans="1:20">
      <c r="A19" s="1078"/>
      <c r="B19" s="1063"/>
      <c r="C19" s="824"/>
      <c r="D19" s="808" t="s">
        <v>39</v>
      </c>
      <c r="E19" s="813"/>
      <c r="F19" s="813"/>
      <c r="G19" s="814">
        <v>13</v>
      </c>
      <c r="H19" s="814">
        <v>50</v>
      </c>
      <c r="I19" s="815"/>
      <c r="J19" s="815">
        <v>100</v>
      </c>
      <c r="K19" s="815"/>
      <c r="L19" s="816">
        <v>100</v>
      </c>
      <c r="M19" s="816">
        <v>100</v>
      </c>
    </row>
    <row r="20" spans="1:20">
      <c r="A20" s="1078"/>
      <c r="B20" s="1063"/>
      <c r="C20" s="824">
        <v>41365</v>
      </c>
      <c r="D20" s="808" t="s">
        <v>600</v>
      </c>
      <c r="E20" s="813"/>
      <c r="F20" s="813"/>
      <c r="G20" s="814">
        <v>64</v>
      </c>
      <c r="H20" s="814">
        <v>0</v>
      </c>
      <c r="I20" s="815"/>
      <c r="J20" s="815">
        <v>111</v>
      </c>
      <c r="K20" s="815"/>
      <c r="L20" s="816">
        <v>25</v>
      </c>
      <c r="M20" s="816">
        <v>25</v>
      </c>
    </row>
    <row r="21" spans="1:20">
      <c r="A21" s="1078"/>
      <c r="B21" s="1063"/>
      <c r="C21" s="824">
        <v>42094</v>
      </c>
      <c r="D21" s="808" t="s">
        <v>601</v>
      </c>
      <c r="E21" s="813"/>
      <c r="F21" s="813"/>
      <c r="G21" s="814">
        <v>22</v>
      </c>
      <c r="H21" s="814">
        <v>0</v>
      </c>
      <c r="I21" s="815"/>
      <c r="J21" s="815">
        <v>40</v>
      </c>
      <c r="K21" s="815"/>
      <c r="L21" s="816">
        <v>15</v>
      </c>
      <c r="M21" s="816">
        <v>15</v>
      </c>
    </row>
    <row r="22" spans="1:20">
      <c r="A22" s="1078"/>
      <c r="B22" s="1063"/>
      <c r="C22" s="824"/>
      <c r="D22" s="808" t="s">
        <v>602</v>
      </c>
      <c r="E22" s="813"/>
      <c r="F22" s="813"/>
      <c r="G22" s="814">
        <v>0</v>
      </c>
      <c r="H22" s="814">
        <v>0</v>
      </c>
      <c r="I22" s="815"/>
      <c r="J22" s="815">
        <v>0</v>
      </c>
      <c r="K22" s="815"/>
      <c r="L22" s="816">
        <v>0</v>
      </c>
      <c r="M22" s="816">
        <v>0</v>
      </c>
    </row>
    <row r="23" spans="1:20">
      <c r="A23" s="1078"/>
      <c r="B23" s="1064"/>
      <c r="C23" s="825"/>
      <c r="D23" s="819" t="s">
        <v>409</v>
      </c>
      <c r="E23" s="820">
        <v>4752</v>
      </c>
      <c r="F23" s="820">
        <v>4752</v>
      </c>
      <c r="G23" s="820">
        <f>SUM(G16:G22)</f>
        <v>969</v>
      </c>
      <c r="H23" s="820">
        <f>SUM(H16:H22)</f>
        <v>550</v>
      </c>
      <c r="I23" s="821"/>
      <c r="J23" s="821">
        <f>SUM(J16:J22)</f>
        <v>2251</v>
      </c>
      <c r="K23" s="821">
        <f>SUM(E23-(G23+J23))</f>
        <v>1532</v>
      </c>
      <c r="L23" s="822">
        <f>SUM(L16:L22)</f>
        <v>1532</v>
      </c>
      <c r="M23" s="822">
        <f>SUM(M16:M22)</f>
        <v>1532</v>
      </c>
    </row>
    <row r="24" spans="1:20">
      <c r="A24" s="1078"/>
      <c r="B24" s="1062" t="s">
        <v>604</v>
      </c>
      <c r="C24" s="823"/>
      <c r="D24" s="808" t="s">
        <v>109</v>
      </c>
      <c r="E24" s="809"/>
      <c r="F24" s="809"/>
      <c r="G24" s="810">
        <v>0</v>
      </c>
      <c r="H24" s="810">
        <v>0</v>
      </c>
      <c r="I24" s="811"/>
      <c r="J24" s="811">
        <v>128</v>
      </c>
      <c r="K24" s="811"/>
      <c r="L24" s="811">
        <v>0</v>
      </c>
      <c r="M24" s="811">
        <v>0</v>
      </c>
    </row>
    <row r="25" spans="1:20">
      <c r="A25" s="1078"/>
      <c r="B25" s="1063"/>
      <c r="C25" s="826"/>
      <c r="D25" s="808" t="s">
        <v>39</v>
      </c>
      <c r="E25" s="813"/>
      <c r="F25" s="813"/>
      <c r="G25" s="814">
        <v>92</v>
      </c>
      <c r="H25" s="814">
        <v>100</v>
      </c>
      <c r="I25" s="815"/>
      <c r="J25" s="815">
        <v>151</v>
      </c>
      <c r="K25" s="815"/>
      <c r="L25" s="816">
        <v>200</v>
      </c>
      <c r="M25" s="816">
        <v>200</v>
      </c>
    </row>
    <row r="26" spans="1:20">
      <c r="A26" s="1078"/>
      <c r="B26" s="1063"/>
      <c r="C26" s="827" t="s">
        <v>605</v>
      </c>
      <c r="D26" s="808" t="s">
        <v>600</v>
      </c>
      <c r="E26" s="813"/>
      <c r="F26" s="813"/>
      <c r="G26" s="814">
        <v>210</v>
      </c>
      <c r="H26" s="814">
        <v>0</v>
      </c>
      <c r="I26" s="815"/>
      <c r="J26" s="815">
        <v>566</v>
      </c>
      <c r="K26" s="815"/>
      <c r="L26" s="816">
        <v>500</v>
      </c>
      <c r="M26" s="816">
        <v>500</v>
      </c>
    </row>
    <row r="27" spans="1:20">
      <c r="A27" s="1078"/>
      <c r="B27" s="1063"/>
      <c r="C27" s="827" t="s">
        <v>657</v>
      </c>
      <c r="D27" s="808" t="s">
        <v>601</v>
      </c>
      <c r="E27" s="813"/>
      <c r="F27" s="813"/>
      <c r="G27" s="814">
        <v>67</v>
      </c>
      <c r="H27" s="814">
        <v>0</v>
      </c>
      <c r="I27" s="815"/>
      <c r="J27" s="815">
        <v>185</v>
      </c>
      <c r="K27" s="815"/>
      <c r="L27" s="816">
        <v>150</v>
      </c>
      <c r="M27" s="816">
        <v>150</v>
      </c>
    </row>
    <row r="28" spans="1:20">
      <c r="A28" s="1078"/>
      <c r="B28" s="1063"/>
      <c r="C28" s="827"/>
      <c r="D28" s="808" t="s">
        <v>602</v>
      </c>
      <c r="E28" s="813"/>
      <c r="F28" s="813"/>
      <c r="G28" s="814">
        <v>0</v>
      </c>
      <c r="H28" s="814">
        <v>0</v>
      </c>
      <c r="I28" s="815"/>
      <c r="J28" s="815">
        <v>0</v>
      </c>
      <c r="K28" s="815"/>
      <c r="L28" s="816">
        <v>0</v>
      </c>
      <c r="M28" s="816">
        <v>0</v>
      </c>
    </row>
    <row r="29" spans="1:20">
      <c r="A29" s="1078"/>
      <c r="B29" s="1064"/>
      <c r="C29" s="827"/>
      <c r="D29" s="819" t="s">
        <v>409</v>
      </c>
      <c r="E29" s="820">
        <v>2781</v>
      </c>
      <c r="F29" s="820">
        <v>2781</v>
      </c>
      <c r="G29" s="820">
        <f>SUM(G24:G28)</f>
        <v>369</v>
      </c>
      <c r="H29" s="820">
        <f>SUM(H24:H28)</f>
        <v>100</v>
      </c>
      <c r="I29" s="821"/>
      <c r="J29" s="821">
        <f>SUM(J24:J28)</f>
        <v>1030</v>
      </c>
      <c r="K29" s="821">
        <f>SUM(E29-(G29+J29))</f>
        <v>1382</v>
      </c>
      <c r="L29" s="822">
        <f>SUM(L24:L28)</f>
        <v>850</v>
      </c>
      <c r="M29" s="822">
        <f>SUM(M24:M28)</f>
        <v>850</v>
      </c>
    </row>
    <row r="30" spans="1:20" ht="15" customHeight="1">
      <c r="A30" s="1078"/>
      <c r="B30" s="1074" t="s">
        <v>606</v>
      </c>
      <c r="C30" s="828">
        <v>40360</v>
      </c>
      <c r="D30" s="1080" t="s">
        <v>39</v>
      </c>
      <c r="E30" s="1077"/>
      <c r="F30" s="1077"/>
      <c r="G30" s="1065">
        <v>355</v>
      </c>
      <c r="H30" s="1065">
        <v>10200</v>
      </c>
      <c r="I30" s="1065"/>
      <c r="J30" s="1065">
        <v>0</v>
      </c>
      <c r="K30" s="1065"/>
      <c r="L30" s="1065">
        <v>11645</v>
      </c>
      <c r="M30" s="1065">
        <v>11645</v>
      </c>
      <c r="T30" s="835" t="s">
        <v>67</v>
      </c>
    </row>
    <row r="31" spans="1:20">
      <c r="A31" s="1078"/>
      <c r="B31" s="1075"/>
      <c r="C31" s="829">
        <v>42094</v>
      </c>
      <c r="D31" s="1080"/>
      <c r="E31" s="1077"/>
      <c r="F31" s="1077"/>
      <c r="G31" s="1065"/>
      <c r="H31" s="1065"/>
      <c r="I31" s="1065"/>
      <c r="J31" s="1065"/>
      <c r="K31" s="1065"/>
      <c r="L31" s="1065"/>
      <c r="M31" s="1065"/>
    </row>
    <row r="32" spans="1:20">
      <c r="A32" s="1078"/>
      <c r="B32" s="1076"/>
      <c r="C32" s="830"/>
      <c r="D32" s="831" t="s">
        <v>409</v>
      </c>
      <c r="E32" s="820">
        <v>12000</v>
      </c>
      <c r="F32" s="820">
        <v>10200</v>
      </c>
      <c r="G32" s="820">
        <v>355</v>
      </c>
      <c r="H32" s="820">
        <v>10200</v>
      </c>
      <c r="I32" s="821"/>
      <c r="J32" s="821">
        <v>0</v>
      </c>
      <c r="K32" s="821">
        <f>SUM(E32-G32)</f>
        <v>11645</v>
      </c>
      <c r="L32" s="822">
        <v>11645</v>
      </c>
      <c r="M32" s="822">
        <v>11645</v>
      </c>
    </row>
    <row r="33" spans="1:16">
      <c r="A33" s="1078"/>
      <c r="B33" s="1072" t="s">
        <v>409</v>
      </c>
      <c r="C33" s="959"/>
      <c r="D33" s="832"/>
      <c r="E33" s="1079">
        <f>SUM(E15:E32)</f>
        <v>22921</v>
      </c>
      <c r="F33" s="1071">
        <f>SUM(F15:F32)</f>
        <v>21121</v>
      </c>
      <c r="G33" s="1071">
        <f>G15+G23+G29+G32</f>
        <v>3069</v>
      </c>
      <c r="H33" s="1071">
        <f>H15+H23+H29+H32</f>
        <v>11300</v>
      </c>
      <c r="I33" s="1071">
        <f>SUM(I15:I32)</f>
        <v>0</v>
      </c>
      <c r="J33" s="1071">
        <f>J15+J23+J29+J32</f>
        <v>4348</v>
      </c>
      <c r="K33" s="1071">
        <f>SUM(K15:K32)</f>
        <v>15504</v>
      </c>
      <c r="L33" s="1071">
        <f>L15+L23+L29+L32</f>
        <v>14972</v>
      </c>
      <c r="M33" s="1071">
        <f>M15+M23+M29+M32</f>
        <v>14972</v>
      </c>
    </row>
    <row r="34" spans="1:16">
      <c r="A34" s="1078"/>
      <c r="B34" s="1073"/>
      <c r="C34" s="833"/>
      <c r="D34" s="834"/>
      <c r="E34" s="1071"/>
      <c r="F34" s="1071"/>
      <c r="G34" s="1071"/>
      <c r="H34" s="1071"/>
      <c r="I34" s="1071"/>
      <c r="J34" s="1071"/>
      <c r="K34" s="1071"/>
      <c r="L34" s="1071"/>
      <c r="M34" s="1071"/>
      <c r="P34" s="69" t="s">
        <v>67</v>
      </c>
    </row>
    <row r="35" spans="1:16" ht="15" customHeight="1">
      <c r="A35" s="1078"/>
      <c r="N35" s="74"/>
    </row>
    <row r="36" spans="1:16">
      <c r="A36" s="1078"/>
      <c r="B36" s="960" t="s">
        <v>653</v>
      </c>
      <c r="C36" s="960" t="s">
        <v>667</v>
      </c>
      <c r="D36" s="960"/>
      <c r="E36" s="960"/>
      <c r="F36" s="960"/>
      <c r="G36" s="960"/>
      <c r="N36" s="74"/>
    </row>
    <row r="37" spans="1:16">
      <c r="A37" s="1078"/>
      <c r="N37" s="74"/>
    </row>
    <row r="38" spans="1:16" ht="4.5" hidden="1" customHeight="1">
      <c r="A38" s="1078"/>
      <c r="D38" s="82" t="s">
        <v>67</v>
      </c>
    </row>
    <row r="39" spans="1:16">
      <c r="A39" s="1078"/>
    </row>
    <row r="40" spans="1:16">
      <c r="A40" s="1078"/>
    </row>
    <row r="41" spans="1:16">
      <c r="F41" s="835" t="s">
        <v>67</v>
      </c>
    </row>
  </sheetData>
  <mergeCells count="30">
    <mergeCell ref="A1:A40"/>
    <mergeCell ref="I33:I34"/>
    <mergeCell ref="E33:E34"/>
    <mergeCell ref="F33:F34"/>
    <mergeCell ref="M33:M34"/>
    <mergeCell ref="L30:L31"/>
    <mergeCell ref="J33:J34"/>
    <mergeCell ref="K33:K34"/>
    <mergeCell ref="D30:D31"/>
    <mergeCell ref="B24:B29"/>
    <mergeCell ref="M30:M31"/>
    <mergeCell ref="K30:K31"/>
    <mergeCell ref="G30:G31"/>
    <mergeCell ref="G33:G34"/>
    <mergeCell ref="H33:H34"/>
    <mergeCell ref="L33:L34"/>
    <mergeCell ref="B33:B34"/>
    <mergeCell ref="B30:B32"/>
    <mergeCell ref="H30:H31"/>
    <mergeCell ref="E30:E31"/>
    <mergeCell ref="F30:F31"/>
    <mergeCell ref="I30:I31"/>
    <mergeCell ref="J30:J31"/>
    <mergeCell ref="B2:L2"/>
    <mergeCell ref="G16:G18"/>
    <mergeCell ref="B16:B23"/>
    <mergeCell ref="H16:H18"/>
    <mergeCell ref="J16:J18"/>
    <mergeCell ref="B5:B8"/>
    <mergeCell ref="B10:B15"/>
  </mergeCells>
  <pageMargins left="0.21" right="0.9055118110236221" top="0.78740157480314965" bottom="0.78740157480314965" header="0.31496062992125984" footer="0.31496062992125984"/>
  <pageSetup paperSize="9" scale="80" firstPageNumber="2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13</vt:i4>
      </vt:variant>
    </vt:vector>
  </HeadingPairs>
  <TitlesOfParts>
    <vt:vector size="25" baseType="lpstr">
      <vt:lpstr>Rekapitulace</vt:lpstr>
      <vt:lpstr>Provoz.příjmy</vt:lpstr>
      <vt:lpstr>Kap.příjmy</vt:lpstr>
      <vt:lpstr>Provoz.výdaje</vt:lpstr>
      <vt:lpstr>KV-strojní</vt:lpstr>
      <vt:lpstr>KV-rozestavěné</vt:lpstr>
      <vt:lpstr>KV-zahajované</vt:lpstr>
      <vt:lpstr>Úroky</vt:lpstr>
      <vt:lpstr>Projekty</vt:lpstr>
      <vt:lpstr>Financování</vt:lpstr>
      <vt:lpstr>SF</vt:lpstr>
      <vt:lpstr>HČ</vt:lpstr>
      <vt:lpstr>Provoz.příjmy!Názvy_tisku</vt:lpstr>
      <vt:lpstr>Provoz.výdaje!Názvy_tisku</vt:lpstr>
      <vt:lpstr>Financování!Oblast_tisku</vt:lpstr>
      <vt:lpstr>HČ!Oblast_tisku</vt:lpstr>
      <vt:lpstr>Kap.příjmy!Oblast_tisku</vt:lpstr>
      <vt:lpstr>'KV-rozestavěné'!Oblast_tisku</vt:lpstr>
      <vt:lpstr>'KV-strojní'!Oblast_tisku</vt:lpstr>
      <vt:lpstr>'KV-zahajované'!Oblast_tisku</vt:lpstr>
      <vt:lpstr>Projekty!Oblast_tisku</vt:lpstr>
      <vt:lpstr>Provoz.příjmy!Oblast_tisku</vt:lpstr>
      <vt:lpstr>Provoz.výdaje!Oblast_tisku</vt:lpstr>
      <vt:lpstr>Rekapitulace!Oblast_tisku</vt:lpstr>
      <vt:lpstr>Úroky!Oblast_tisku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Sadílková Dana</dc:creator>
  <cp:lastModifiedBy>Dana Sadílková</cp:lastModifiedBy>
  <cp:lastPrinted>2015-01-07T08:09:10Z</cp:lastPrinted>
  <dcterms:created xsi:type="dcterms:W3CDTF">2011-04-26T10:15:00Z</dcterms:created>
  <dcterms:modified xsi:type="dcterms:W3CDTF">2015-01-07T08:09:25Z</dcterms:modified>
</cp:coreProperties>
</file>